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10665" tabRatio="728" activeTab="4"/>
  </bookViews>
  <sheets>
    <sheet name="1" sheetId="1" r:id="rId1"/>
    <sheet name="3" sheetId="18" r:id="rId2"/>
    <sheet name="5" sheetId="85" r:id="rId3"/>
    <sheet name="7" sheetId="20" r:id="rId4"/>
    <sheet name="9" sheetId="59" r:id="rId5"/>
    <sheet name="13" sheetId="47" r:id="rId6"/>
    <sheet name="18" sheetId="53" state="hidden" r:id="rId7"/>
    <sheet name="19" sheetId="64" state="hidden" r:id="rId8"/>
    <sheet name="20" sheetId="70" state="hidden" r:id="rId9"/>
    <sheet name="21" sheetId="66" state="hidden" r:id="rId10"/>
  </sheets>
  <definedNames>
    <definedName name="_Toc105952697" localSheetId="3">'7'!#REF!</definedName>
    <definedName name="_Toc105952698" localSheetId="3">'7'!#REF!</definedName>
    <definedName name="_xlnm.Print_Area" localSheetId="5">'13'!$A$1:$F$9</definedName>
    <definedName name="_xlnm.Print_Area" localSheetId="7">'19'!$A$1:$F$10</definedName>
    <definedName name="_xlnm.Print_Area" localSheetId="1">'3'!$A$1:$F$39</definedName>
    <definedName name="_xlnm.Print_Area" localSheetId="2">'5'!$A$1:$G$35</definedName>
    <definedName name="_xlnm.Print_Area" localSheetId="3">'7'!$A$2:$I$113</definedName>
    <definedName name="_xlnm.Print_Area" localSheetId="4">'9'!$A$1:$J$112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I107" i="20"/>
  <c r="H107" s="1"/>
  <c r="J111" i="59"/>
  <c r="I111"/>
  <c r="H111"/>
  <c r="I110"/>
  <c r="I109" s="1"/>
  <c r="J109"/>
  <c r="H109"/>
  <c r="I108"/>
  <c r="I107"/>
  <c r="I106"/>
  <c r="J105"/>
  <c r="I105"/>
  <c r="I104"/>
  <c r="I103"/>
  <c r="I102"/>
  <c r="I101"/>
  <c r="I100"/>
  <c r="I99"/>
  <c r="J98"/>
  <c r="H98"/>
  <c r="H97" s="1"/>
  <c r="H96" s="1"/>
  <c r="H95" s="1"/>
  <c r="J97"/>
  <c r="J96" s="1"/>
  <c r="J95" s="1"/>
  <c r="I95" s="1"/>
  <c r="I94"/>
  <c r="I93"/>
  <c r="I92" s="1"/>
  <c r="J92"/>
  <c r="H92"/>
  <c r="I91"/>
  <c r="I90" s="1"/>
  <c r="H91"/>
  <c r="J90"/>
  <c r="J87" s="1"/>
  <c r="H90"/>
  <c r="I89"/>
  <c r="I88" s="1"/>
  <c r="I87" s="1"/>
  <c r="J88"/>
  <c r="H88"/>
  <c r="H87" s="1"/>
  <c r="I86"/>
  <c r="I85"/>
  <c r="I84" s="1"/>
  <c r="J84"/>
  <c r="H84"/>
  <c r="H81" s="1"/>
  <c r="H80" s="1"/>
  <c r="I83"/>
  <c r="I82"/>
  <c r="I81" s="1"/>
  <c r="J81"/>
  <c r="J80" s="1"/>
  <c r="I78"/>
  <c r="J77"/>
  <c r="I77"/>
  <c r="H77"/>
  <c r="J76"/>
  <c r="I76"/>
  <c r="H76"/>
  <c r="H72" s="1"/>
  <c r="I75"/>
  <c r="I74" s="1"/>
  <c r="I73" s="1"/>
  <c r="J74"/>
  <c r="J73" s="1"/>
  <c r="J72" s="1"/>
  <c r="H74"/>
  <c r="H73"/>
  <c r="I71"/>
  <c r="I70" s="1"/>
  <c r="J70"/>
  <c r="H70"/>
  <c r="I69"/>
  <c r="J68"/>
  <c r="J65" s="1"/>
  <c r="I65" s="1"/>
  <c r="I68"/>
  <c r="H68"/>
  <c r="I67"/>
  <c r="I66" s="1"/>
  <c r="J66"/>
  <c r="H66"/>
  <c r="H65" s="1"/>
  <c r="I64"/>
  <c r="I63"/>
  <c r="J62"/>
  <c r="I62" s="1"/>
  <c r="I61" s="1"/>
  <c r="H62"/>
  <c r="H61" s="1"/>
  <c r="J61"/>
  <c r="I59"/>
  <c r="I58" s="1"/>
  <c r="I57" s="1"/>
  <c r="J58"/>
  <c r="H58"/>
  <c r="J57"/>
  <c r="J56" s="1"/>
  <c r="I56" s="1"/>
  <c r="H57"/>
  <c r="H56" s="1"/>
  <c r="I55"/>
  <c r="I54"/>
  <c r="J53"/>
  <c r="J52" s="1"/>
  <c r="J51" s="1"/>
  <c r="I51" s="1"/>
  <c r="I53"/>
  <c r="H53"/>
  <c r="H52" s="1"/>
  <c r="H51" s="1"/>
  <c r="I52"/>
  <c r="I50"/>
  <c r="I49"/>
  <c r="I47"/>
  <c r="I46"/>
  <c r="I45"/>
  <c r="I44"/>
  <c r="J43"/>
  <c r="I43"/>
  <c r="H43"/>
  <c r="I42"/>
  <c r="I41"/>
  <c r="I40"/>
  <c r="I39"/>
  <c r="J38"/>
  <c r="I38" s="1"/>
  <c r="H38"/>
  <c r="H37" s="1"/>
  <c r="J37"/>
  <c r="J36"/>
  <c r="I35"/>
  <c r="J34"/>
  <c r="J33" s="1"/>
  <c r="I34"/>
  <c r="H34"/>
  <c r="H33" s="1"/>
  <c r="I33"/>
  <c r="I32"/>
  <c r="J31"/>
  <c r="I31"/>
  <c r="I30" s="1"/>
  <c r="H31"/>
  <c r="J30"/>
  <c r="H30"/>
  <c r="I29"/>
  <c r="I28"/>
  <c r="I27"/>
  <c r="I26"/>
  <c r="I25"/>
  <c r="I24"/>
  <c r="I23"/>
  <c r="J22"/>
  <c r="I22" s="1"/>
  <c r="H22"/>
  <c r="I21"/>
  <c r="I20"/>
  <c r="I18" s="1"/>
  <c r="I19"/>
  <c r="J18"/>
  <c r="J17" s="1"/>
  <c r="J16" s="1"/>
  <c r="H18"/>
  <c r="H17" s="1"/>
  <c r="H16" s="1"/>
  <c r="I15"/>
  <c r="I14"/>
  <c r="I13"/>
  <c r="I12" s="1"/>
  <c r="I11" s="1"/>
  <c r="J12"/>
  <c r="H12"/>
  <c r="H11" s="1"/>
  <c r="J11"/>
  <c r="D25" i="18"/>
  <c r="E38"/>
  <c r="E17"/>
  <c r="F10"/>
  <c r="I24" i="20"/>
  <c r="I12"/>
  <c r="F17" i="18"/>
  <c r="F9"/>
  <c r="E21"/>
  <c r="D17"/>
  <c r="I36" i="59" l="1"/>
  <c r="I10" s="1"/>
  <c r="I80"/>
  <c r="J79"/>
  <c r="I79" s="1"/>
  <c r="I72"/>
  <c r="H36"/>
  <c r="I37"/>
  <c r="I17"/>
  <c r="I16" s="1"/>
  <c r="H10"/>
  <c r="J10"/>
  <c r="H79"/>
  <c r="I98"/>
  <c r="I97" s="1"/>
  <c r="I96" s="1"/>
  <c r="D8" i="47"/>
  <c r="I58" i="20"/>
  <c r="I64"/>
  <c r="H66"/>
  <c r="G111"/>
  <c r="G100"/>
  <c r="G99" s="1"/>
  <c r="G98" s="1"/>
  <c r="G97" s="1"/>
  <c r="G94"/>
  <c r="G93"/>
  <c r="G92" s="1"/>
  <c r="G89" s="1"/>
  <c r="G90"/>
  <c r="G86"/>
  <c r="G83" s="1"/>
  <c r="G82" s="1"/>
  <c r="G79"/>
  <c r="G78"/>
  <c r="G76"/>
  <c r="G75"/>
  <c r="G74" s="1"/>
  <c r="G72"/>
  <c r="G70"/>
  <c r="G68"/>
  <c r="G67" s="1"/>
  <c r="G64"/>
  <c r="G63"/>
  <c r="G60"/>
  <c r="G59" s="1"/>
  <c r="G55"/>
  <c r="G54" s="1"/>
  <c r="G53" s="1"/>
  <c r="G45"/>
  <c r="G40"/>
  <c r="G39"/>
  <c r="G38" s="1"/>
  <c r="G36"/>
  <c r="G35" s="1"/>
  <c r="G33"/>
  <c r="G32" s="1"/>
  <c r="G24"/>
  <c r="G20"/>
  <c r="G19"/>
  <c r="G18" s="1"/>
  <c r="G14"/>
  <c r="G13" s="1"/>
  <c r="F19" i="18"/>
  <c r="E20"/>
  <c r="E19" s="1"/>
  <c r="D36"/>
  <c r="D33"/>
  <c r="D30"/>
  <c r="D27"/>
  <c r="D22"/>
  <c r="D15"/>
  <c r="D13"/>
  <c r="D11"/>
  <c r="I83" i="20"/>
  <c r="H85"/>
  <c r="H93"/>
  <c r="I100"/>
  <c r="I99" s="1"/>
  <c r="H110"/>
  <c r="I94"/>
  <c r="H96"/>
  <c r="H84"/>
  <c r="H86"/>
  <c r="I86"/>
  <c r="H88"/>
  <c r="H87"/>
  <c r="H34"/>
  <c r="H29"/>
  <c r="H27"/>
  <c r="H28"/>
  <c r="F36" i="18"/>
  <c r="E37"/>
  <c r="E36" s="1"/>
  <c r="F22"/>
  <c r="E23"/>
  <c r="I60" i="20"/>
  <c r="J60"/>
  <c r="K60"/>
  <c r="I76"/>
  <c r="I89" l="1"/>
  <c r="I81" s="1"/>
  <c r="D39" i="18"/>
  <c r="D10"/>
  <c r="D9" s="1"/>
  <c r="G12" i="20"/>
  <c r="G81"/>
  <c r="G58"/>
  <c r="D26" i="18"/>
  <c r="I92" i="20"/>
  <c r="H100"/>
  <c r="F27" i="18"/>
  <c r="H95" i="20" l="1"/>
  <c r="H94" s="1"/>
  <c r="H109"/>
  <c r="H52"/>
  <c r="E14" i="85"/>
  <c r="I40" i="20"/>
  <c r="I39" s="1"/>
  <c r="F13" i="18"/>
  <c r="H39" i="20" l="1"/>
  <c r="E14" i="18"/>
  <c r="E13" s="1"/>
  <c r="G113" i="20" l="1"/>
  <c r="H80" l="1"/>
  <c r="H73" l="1"/>
  <c r="H71"/>
  <c r="H69"/>
  <c r="H37" l="1"/>
  <c r="H112" l="1"/>
  <c r="H111" s="1"/>
  <c r="H99" s="1"/>
  <c r="I111"/>
  <c r="H108"/>
  <c r="H106"/>
  <c r="H105"/>
  <c r="H104"/>
  <c r="H103"/>
  <c r="H102"/>
  <c r="H101"/>
  <c r="H92"/>
  <c r="H89" s="1"/>
  <c r="H91"/>
  <c r="H90" s="1"/>
  <c r="I90"/>
  <c r="H83"/>
  <c r="E30" i="85"/>
  <c r="E26"/>
  <c r="I79" i="20"/>
  <c r="I78" s="1"/>
  <c r="G26" i="85" s="1"/>
  <c r="H77" i="20"/>
  <c r="H76" s="1"/>
  <c r="H75" s="1"/>
  <c r="I75"/>
  <c r="G25" i="85" s="1"/>
  <c r="E25"/>
  <c r="I72" i="20"/>
  <c r="H72"/>
  <c r="I70"/>
  <c r="H70"/>
  <c r="I68"/>
  <c r="H68"/>
  <c r="H65"/>
  <c r="E21" i="85"/>
  <c r="H61" i="20"/>
  <c r="H60" s="1"/>
  <c r="I59"/>
  <c r="H57"/>
  <c r="H56"/>
  <c r="I55"/>
  <c r="I54" s="1"/>
  <c r="I36"/>
  <c r="I35" s="1"/>
  <c r="G15" i="85" s="1"/>
  <c r="H36" i="20"/>
  <c r="H35" s="1"/>
  <c r="F15" i="85" s="1"/>
  <c r="E15"/>
  <c r="I33" i="20"/>
  <c r="I32" s="1"/>
  <c r="G14" i="85" s="1"/>
  <c r="H33" i="20"/>
  <c r="H32" s="1"/>
  <c r="F14" i="85" s="1"/>
  <c r="H51" i="20"/>
  <c r="H49"/>
  <c r="H48"/>
  <c r="H47"/>
  <c r="H46"/>
  <c r="H44"/>
  <c r="H43"/>
  <c r="H42"/>
  <c r="H41"/>
  <c r="H40"/>
  <c r="H31"/>
  <c r="H30"/>
  <c r="H26"/>
  <c r="H25"/>
  <c r="H23"/>
  <c r="H22"/>
  <c r="H21"/>
  <c r="I20"/>
  <c r="H17"/>
  <c r="H16"/>
  <c r="H15"/>
  <c r="I14"/>
  <c r="I13" s="1"/>
  <c r="E12" i="85"/>
  <c r="H59" i="20" l="1"/>
  <c r="F20" i="85" s="1"/>
  <c r="I53" i="20"/>
  <c r="G17" i="85" s="1"/>
  <c r="G18"/>
  <c r="E17"/>
  <c r="E18"/>
  <c r="E22"/>
  <c r="G12"/>
  <c r="I67" i="20"/>
  <c r="I19"/>
  <c r="I18" s="1"/>
  <c r="G13" i="85" s="1"/>
  <c r="E13"/>
  <c r="H64" i="20"/>
  <c r="H63" s="1"/>
  <c r="F21" i="85" s="1"/>
  <c r="E23"/>
  <c r="I63" i="20"/>
  <c r="G21" i="85" s="1"/>
  <c r="H20" i="20"/>
  <c r="G31" i="85"/>
  <c r="I45" i="20"/>
  <c r="H14"/>
  <c r="H13" s="1"/>
  <c r="F12" i="85" s="1"/>
  <c r="H45" i="20"/>
  <c r="G20" i="85"/>
  <c r="E20"/>
  <c r="H55" i="20"/>
  <c r="H54" s="1"/>
  <c r="F18" i="85" s="1"/>
  <c r="I98" i="20"/>
  <c r="H24"/>
  <c r="I82"/>
  <c r="F25" i="85"/>
  <c r="I74" i="20"/>
  <c r="G23" i="85" s="1"/>
  <c r="H98" i="20"/>
  <c r="F33" i="85" s="1"/>
  <c r="H79" i="20"/>
  <c r="H78" s="1"/>
  <c r="F26" i="85" s="1"/>
  <c r="G30" l="1"/>
  <c r="G27"/>
  <c r="H53" i="20"/>
  <c r="F17" i="85" s="1"/>
  <c r="E16"/>
  <c r="H67" i="20"/>
  <c r="F22" i="85" s="1"/>
  <c r="G22"/>
  <c r="E32"/>
  <c r="E33"/>
  <c r="E27"/>
  <c r="E31"/>
  <c r="G16"/>
  <c r="I38" i="20"/>
  <c r="H38" s="1"/>
  <c r="F16" i="85" s="1"/>
  <c r="I97" i="20"/>
  <c r="G33" i="85"/>
  <c r="E19"/>
  <c r="H19" i="20"/>
  <c r="H18" s="1"/>
  <c r="F13" i="85" s="1"/>
  <c r="G19"/>
  <c r="F31"/>
  <c r="H74" i="20"/>
  <c r="F23" i="85" s="1"/>
  <c r="H82" i="20"/>
  <c r="F30" i="85" s="1"/>
  <c r="G10" l="1"/>
  <c r="I113" i="20"/>
  <c r="G32" i="85"/>
  <c r="E10"/>
  <c r="E34" s="1"/>
  <c r="H12" i="20"/>
  <c r="H97"/>
  <c r="H81"/>
  <c r="H58"/>
  <c r="F19" i="85" s="1"/>
  <c r="F8" i="47" l="1"/>
  <c r="E8" s="1"/>
  <c r="G34" i="85"/>
  <c r="F10"/>
  <c r="H113" i="20"/>
  <c r="F32" i="85"/>
  <c r="F27"/>
  <c r="F30" i="18"/>
  <c r="F26" l="1"/>
  <c r="E26" s="1"/>
  <c r="F34" i="85"/>
  <c r="E29" i="18"/>
  <c r="F29" i="85" l="1"/>
  <c r="F28"/>
  <c r="F24"/>
  <c r="D32" l="1"/>
  <c r="D27"/>
  <c r="D23"/>
  <c r="D19"/>
  <c r="D17"/>
  <c r="D10"/>
  <c r="D34" l="1"/>
  <c r="E35" i="18" l="1"/>
  <c r="E34"/>
  <c r="E31"/>
  <c r="E32"/>
  <c r="E28"/>
  <c r="E24"/>
  <c r="E18"/>
  <c r="E16"/>
  <c r="E27" l="1"/>
  <c r="E30"/>
  <c r="E22"/>
  <c r="F33" l="1"/>
  <c r="E25" l="1"/>
  <c r="F25"/>
  <c r="E33"/>
  <c r="F15"/>
  <c r="E15" l="1"/>
  <c r="F10" i="64" l="1"/>
  <c r="E10"/>
  <c r="C10"/>
  <c r="D10"/>
  <c r="D9" i="53"/>
  <c r="C9"/>
  <c r="F9" i="47"/>
  <c r="F11" i="18"/>
  <c r="E12"/>
  <c r="E10" l="1"/>
  <c r="E9" s="1"/>
  <c r="E11"/>
  <c r="F39" l="1"/>
  <c r="L113" i="20" s="1"/>
  <c r="E39" i="18" l="1"/>
</calcChain>
</file>

<file path=xl/sharedStrings.xml><?xml version="1.0" encoding="utf-8"?>
<sst xmlns="http://schemas.openxmlformats.org/spreadsheetml/2006/main" count="1219" uniqueCount="350">
  <si>
    <t>Дефицит бюджета</t>
  </si>
  <si>
    <t>Источники внутреннего финансирования  дефицита бюджета:</t>
  </si>
  <si>
    <t>в том числе: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</si>
  <si>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</si>
  <si>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</si>
  <si>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</si>
  <si>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Бюджетные кредиты от других бюджетов бюджетной системы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</si>
  <si>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</si>
  <si>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Бюджетные кредиты, предоставленные внутри страны в валюте Российской Федерации</t>
  </si>
  <si>
    <t>Возврат бюджетных кредитов, предоставленных внутри страны в валюте Российской Федерации</t>
  </si>
  <si>
    <t>Иные источники внутреннего финансирования дефицитов бюджетов</t>
  </si>
  <si>
    <t>Сумма</t>
  </si>
  <si>
    <t>Код бюджетной классификации</t>
  </si>
  <si>
    <t xml:space="preserve">Сумма </t>
  </si>
  <si>
    <t>Погашение местными бюджетами   кредитов от других бюджетов бюджетной системы Российской Федерации в валюте Российской Федерации</t>
  </si>
  <si>
    <t>Наименование доходов</t>
  </si>
  <si>
    <t>Код бюджетной классификации Российской Федерации</t>
  </si>
  <si>
    <t>Изменения (+;-)</t>
  </si>
  <si>
    <t>1 01 02000 01 0000 110</t>
  </si>
  <si>
    <t>Налог на доходы физических лиц</t>
  </si>
  <si>
    <t>1 05 00000 00 0000 000</t>
  </si>
  <si>
    <t>Налоги на совокупный доход</t>
  </si>
  <si>
    <t>Единый сельскохозяйственный налог</t>
  </si>
  <si>
    <t>1 06 00000 00 0000 000</t>
  </si>
  <si>
    <t>Налоги на имущество</t>
  </si>
  <si>
    <t>2 00 00000 00 0000 000</t>
  </si>
  <si>
    <t>ВСЕГО РАСХОДОВ</t>
  </si>
  <si>
    <t>Культура</t>
  </si>
  <si>
    <t>Благоустройство</t>
  </si>
  <si>
    <t>ЖИЛИЩНО-КОММУНАЛЬНОЕ ХОЗЯЙСТВО</t>
  </si>
  <si>
    <t>НАЦИОНАЛЬНАЯ ЭКОНОМИКА</t>
  </si>
  <si>
    <t>НАЦИОНАЛЬНАЯ БЕЗОПАСНОСТЬ И ПРАВООХРАНИТЕЛЬНАЯ ДЕЯТЕЛЬНОСТЬ</t>
  </si>
  <si>
    <t>Другие 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</si>
  <si>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</si>
  <si>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</si>
  <si>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</si>
  <si>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Наименование показателя</t>
  </si>
  <si>
    <t>№ п/п</t>
  </si>
  <si>
    <t>Наименование показателей</t>
  </si>
  <si>
    <t>3</t>
  </si>
  <si>
    <t>4</t>
  </si>
  <si>
    <t>5</t>
  </si>
  <si>
    <t>6</t>
  </si>
  <si>
    <t>Другие вопросы в области национальной безопасности и правоохранительной деятельности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</si>
  <si>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</si>
  <si>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КУЛЬТУРА, КИНЕМАТОГРАФИЯ</t>
  </si>
  <si>
    <t>(тыс. рублей)</t>
  </si>
  <si>
    <t>1.1</t>
  </si>
  <si>
    <t>Раздел</t>
  </si>
  <si>
    <t>Подраздел</t>
  </si>
  <si>
    <t>Целевая статья</t>
  </si>
  <si>
    <t>Вид расходов</t>
  </si>
  <si>
    <t>801 01 00 00 00 00 0000 000</t>
  </si>
  <si>
    <t>801 01 05 00 00 00 0000 000</t>
  </si>
  <si>
    <t>801 01 02 00 00 00 0000 000</t>
  </si>
  <si>
    <t>801 01 03 00 00 00 0000 000</t>
  </si>
  <si>
    <t>801 01 06 00 00 00 0000 000</t>
  </si>
  <si>
    <t>801 01 06 05 00 00 0000 000</t>
  </si>
  <si>
    <t>801</t>
  </si>
  <si>
    <t>801 01 02 00 00 10 0000 700</t>
  </si>
  <si>
    <t>801 01 02 00 00 10 0000 800</t>
  </si>
  <si>
    <t xml:space="preserve">Получение бюджетных кредитов от других бюджетов бюджетной системы Российской Федерации в валюте Российской Федерации  </t>
  </si>
  <si>
    <t xml:space="preserve">Получение кредитов от других бюджетов бюджетной системы Российской Федерации местными бюджетами в валюте Российской Федерации  </t>
  </si>
  <si>
    <t>801 01 02 00 00 10 0000 710</t>
  </si>
  <si>
    <t>801 01 02 00 00 10 0000 810</t>
  </si>
  <si>
    <t>801 01 03 01 00 10 0000 700</t>
  </si>
  <si>
    <t>801 01 03 01 00 10 0000 710</t>
  </si>
  <si>
    <t>801 01 03 01 00 10 0000 800</t>
  </si>
  <si>
    <t>801 01 03 01 00 10 0000 810</t>
  </si>
  <si>
    <t xml:space="preserve">Акции и иные формы участия в капитале, находящиеся в государственной и муниципальной собственности </t>
  </si>
  <si>
    <t>801 01 06 01 00 00 0000 000</t>
  </si>
  <si>
    <t>Средства от продажи акций и иных форм участия в капитале, находящихся в государственной и муниципальной собственности</t>
  </si>
  <si>
    <t>801 01 06 01 00 10 0000 630</t>
  </si>
  <si>
    <t>Средства от продажи акций и иных форм участия в капитале, находящихся в собственности муниципальных образований</t>
  </si>
  <si>
    <t>801 01 06 05 00 10 0000 600</t>
  </si>
  <si>
    <t>801 01 06 05 01 10 0000 640</t>
  </si>
  <si>
    <t>000</t>
  </si>
  <si>
    <t>НАЛОГОВЫЕ  ДОХОДЫ</t>
  </si>
  <si>
    <t>182</t>
  </si>
  <si>
    <t>Налог на имущество физических лиц</t>
  </si>
  <si>
    <t>Земельный налог</t>
  </si>
  <si>
    <t>НЕНАЛОГОВЫЕ  ДОХОДЫ</t>
  </si>
  <si>
    <t xml:space="preserve">БЕЗВОЗМЕЗДНЫЕ ПОСТУПЛЕНИЯ </t>
  </si>
  <si>
    <t>ВСЕГО  ДОХОДОВ</t>
  </si>
  <si>
    <t>Общегосударственные вопросы</t>
  </si>
  <si>
    <t>Функционирование высшего должностного лица субъекта РФ и муниципального образования</t>
  </si>
  <si>
    <t>Уплата налога на имущество организаций и земельного налога</t>
  </si>
  <si>
    <t>Национальная экономика</t>
  </si>
  <si>
    <t>Жилищно-коммунальное хозяйство</t>
  </si>
  <si>
    <t>01</t>
  </si>
  <si>
    <t>02</t>
  </si>
  <si>
    <t>121</t>
  </si>
  <si>
    <t>04</t>
  </si>
  <si>
    <t>242</t>
  </si>
  <si>
    <t>13</t>
  </si>
  <si>
    <t>03</t>
  </si>
  <si>
    <t>09</t>
  </si>
  <si>
    <t>14</t>
  </si>
  <si>
    <t>05</t>
  </si>
  <si>
    <t>08</t>
  </si>
  <si>
    <t>11</t>
  </si>
  <si>
    <t>244</t>
  </si>
  <si>
    <t>540</t>
  </si>
  <si>
    <t>Глава муниципального образования</t>
  </si>
  <si>
    <t>111</t>
  </si>
  <si>
    <t>1.</t>
  </si>
  <si>
    <t>2.</t>
  </si>
  <si>
    <t>Национальная безопастность и правоохранительная деятельность</t>
  </si>
  <si>
    <t>2.1</t>
  </si>
  <si>
    <t xml:space="preserve">Другие вопросы в области национальной безопасности и правоохранительной деятельности </t>
  </si>
  <si>
    <t>3.</t>
  </si>
  <si>
    <t>3.1</t>
  </si>
  <si>
    <t>4.</t>
  </si>
  <si>
    <t>4.1</t>
  </si>
  <si>
    <t>Культура, кинематография</t>
  </si>
  <si>
    <t>5.</t>
  </si>
  <si>
    <t>6.</t>
  </si>
  <si>
    <t>Иные межбюджетные трансферты</t>
  </si>
  <si>
    <t>5.1</t>
  </si>
  <si>
    <t>6.1</t>
  </si>
  <si>
    <t>КОД</t>
  </si>
  <si>
    <t>Наименование программы</t>
  </si>
  <si>
    <t>ИТОГО:</t>
  </si>
  <si>
    <t>х</t>
  </si>
  <si>
    <t>Жилищное хозяйство</t>
  </si>
  <si>
    <t>Уплата прочих налогов, сборов</t>
  </si>
  <si>
    <t>Уплата иных платежей</t>
  </si>
  <si>
    <t>853</t>
  </si>
  <si>
    <t>Расходы на выплаты по оплате труда работников администрации муниципального образования</t>
  </si>
  <si>
    <t>Расходы на обеспечение функций администрации муниципального образования</t>
  </si>
  <si>
    <t>Другие вопросы в области национальной экономики</t>
  </si>
  <si>
    <t>12</t>
  </si>
  <si>
    <t>129</t>
  </si>
  <si>
    <t>0120100000</t>
  </si>
  <si>
    <t>119</t>
  </si>
  <si>
    <t>1 01 00000 00 0000 000</t>
  </si>
  <si>
    <t>Налоги на прибыль, доходы</t>
  </si>
  <si>
    <t>1 06 01000 00 0000 110</t>
  </si>
  <si>
    <t>1 06 06000 00 0000 110</t>
  </si>
  <si>
    <t>1 05 03000 00 0000 110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</si>
  <si>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</si>
  <si>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</si>
  <si>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Вид заимствований</t>
  </si>
  <si>
    <t>Объем привлечения средств</t>
  </si>
  <si>
    <t xml:space="preserve">Объем средств, направляемых на погашение суммы основного долга </t>
  </si>
  <si>
    <t xml:space="preserve">Бюджетные кредиты  от других бюджетов бюджетной системы Российской Федерации </t>
  </si>
  <si>
    <t>Цель гарантирования</t>
  </si>
  <si>
    <t>Наименование (категория) принципала</t>
  </si>
  <si>
    <t>Наличие права регрессного требования гаранта к принципалу</t>
  </si>
  <si>
    <t>Проверка финансового состояния принципала</t>
  </si>
  <si>
    <t>Иные условия предоставления муниципальных гарантий</t>
  </si>
  <si>
    <t xml:space="preserve">Исполнение муниципальных гарантий </t>
  </si>
  <si>
    <t>За счет источников финансирования дефицита бюджета</t>
  </si>
  <si>
    <t>2018 год</t>
  </si>
  <si>
    <t>2019 год</t>
  </si>
  <si>
    <t>1 16 00000 00 0000 000</t>
  </si>
  <si>
    <t>Коммунальное хозяйство</t>
  </si>
  <si>
    <t>НАЦИОНАЛЬНАЯ ОБОРОНА</t>
  </si>
  <si>
    <t>Дорожное хозяйство (дорожные фонды)</t>
  </si>
  <si>
    <t>Национальная оборона</t>
  </si>
  <si>
    <t>3.2</t>
  </si>
  <si>
    <t>5.2</t>
  </si>
  <si>
    <t>801 01 06 05 02 10 0000 640</t>
  </si>
  <si>
    <t>Общая сумма</t>
  </si>
  <si>
    <t>За счет расходов бюджета муниципального образования</t>
  </si>
  <si>
    <t>Объем бюджетных ассигнований на исполнение муниципальных гарантий по возможным гарантийным случаям в 2019 году, тыс. рублей</t>
  </si>
  <si>
    <t>Мобилизационная и вневойсковая подготовка</t>
  </si>
  <si>
    <t>Субвенции бюджетам бюджетной системы Российской Федерации</t>
  </si>
  <si>
    <t>Сумма гарантирования, тыс.рублей</t>
  </si>
  <si>
    <t>Объем бюджетных ассигнований на исполнение муниципальных гарантий по возможным гарантийным случаям, тыс. рублей</t>
  </si>
  <si>
    <t>Дотации бюджетам сельских поселений на выравнивание бюджетной обеспеченности</t>
  </si>
  <si>
    <t>Закупка товаров, работ, услуг в сфере информационно-коммуникационных технологий</t>
  </si>
  <si>
    <t>Прочая закупка товаров, работ и услуг для обеспечения государственных (муниципальных) нужд</t>
  </si>
  <si>
    <t>Итого муниципальные внутренние заимствования МО "Чепошское сельское поселение"</t>
  </si>
  <si>
    <t>2020 год</t>
  </si>
  <si>
    <t>Приложение  № 18
к Решению «О бюджете 
муниципального образования "Чепошское сельское поселение" на 2018 год и плановый период 2019-2020 годов»</t>
  </si>
  <si>
    <t>Программа муниципальных внутренних заимствований муниципального образования "Чепошское сельское поселение" на 2018 год</t>
  </si>
  <si>
    <t>Приложение  № 19
к Решению «О бюджете 
муниципального образования "Чепошское сельское поселение" на 2018 год и плановый период 2019-2020 годов»</t>
  </si>
  <si>
    <t>Программа муниципальных внутренних заимствований муниципального образования "Чепошское сельское поселение" на 2019-2020 годы</t>
  </si>
  <si>
    <t>Приложение  № 20
к Решению «О бюджете 
муниципального образования "Чепошское сельское поселение" на 2018 год и плановый период 2019-2020 годов»</t>
  </si>
  <si>
    <t>Программа муниципальных гарантий муниципального образования "Чепошское сельское поселение" в валюте Российской Федерации на 2018 год</t>
  </si>
  <si>
    <t>1. Перечень муниципальных гарантий МО "Чепошское сельское поселение", подлежащих предоставлению в 2018 году</t>
  </si>
  <si>
    <t>2. Общий объем бюджетных ассигнований, предусмотренных на исполнение муниципальных гарантий муниципального образования  "Чепошское сельское поселение" по возможным гарантийным случаям в 2018 году</t>
  </si>
  <si>
    <t>Приложение  № 21
к Решению «О бюджете 
муниципального образования "Чепошское сельское поселение" на 2018 год и плановый период 2019-2020 годов»</t>
  </si>
  <si>
    <t>Программа муниципальных гарантий муниципального образования "Чепошское сельское поселение" в валюте Российской Федерации на 2019-2020 годы</t>
  </si>
  <si>
    <t>1. Перечень муниципальных гарантий МО "Чепошское сельское поселение", подлежащих предоставлению в 2019-2020 годах</t>
  </si>
  <si>
    <t>2. Общий объем бюджетных ассигнований, предусмотренных на исполнение муниципальных гарантий муниципального образования  "Чепошское сельское поселение" по возможным гарантийным случаям в 2019-2020 годах</t>
  </si>
  <si>
    <t>10</t>
  </si>
  <si>
    <t>Объем бюджетных ассигнований на исполнение муниципальных гарантий по возможным гарантийным случаям в 2020 году, тыс. рублей</t>
  </si>
  <si>
    <t>870</t>
  </si>
  <si>
    <t>Резервный фонд</t>
  </si>
  <si>
    <t>2 02 35118 10 0000 150</t>
  </si>
  <si>
    <t>2 02 30000 00 0000 150</t>
  </si>
  <si>
    <t>2 02 49999 10 0000 150</t>
  </si>
  <si>
    <t>Возврат бюджетных кредитов, предоставленных другим бюджетам бюджетной системы Российской Федерации из бюджетов сельских поселений  в валюте Российской Федерации</t>
  </si>
  <si>
    <t>06</t>
  </si>
  <si>
    <t>Возврат бюджетных кредитов, предоставленных юридическим лицам из бюджетов сельских поселений  в валюте Российской Федерации</t>
  </si>
  <si>
    <t>Изменение остатков средств на счетах по учету средств бюджетов сельских поселений</t>
  </si>
  <si>
    <t>Получение кредитов от кредитных организаций  бюджетами сельских поселений в валюте Российской Федерации</t>
  </si>
  <si>
    <t>Погашение бюджетами сельских поселений кредитов от кредитных организаций в валюте Российской Федерации</t>
  </si>
  <si>
    <t>0110101110</t>
  </si>
  <si>
    <t>0160305000</t>
  </si>
  <si>
    <t>0160501000</t>
  </si>
  <si>
    <t>0140102000</t>
  </si>
  <si>
    <t>016030Ш200</t>
  </si>
  <si>
    <t>0160301000</t>
  </si>
  <si>
    <t>0140401000</t>
  </si>
  <si>
    <t>0150201000</t>
  </si>
  <si>
    <t>0120102110</t>
  </si>
  <si>
    <t>Прочие межбюджетные трансферты,передаваемые бюджетам сельских поселений</t>
  </si>
  <si>
    <t>202 40014 10 0000 150</t>
  </si>
  <si>
    <t>Межбюджетные трансферты,передаваемые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</si>
  <si>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2025 год</t>
  </si>
  <si>
    <t>011У10219Н</t>
  </si>
  <si>
    <t>011У10219С</t>
  </si>
  <si>
    <t>011У101110</t>
  </si>
  <si>
    <t>011У10219П</t>
  </si>
  <si>
    <t>247</t>
  </si>
  <si>
    <t>2 02 16001 10 0000 150</t>
  </si>
  <si>
    <t>Основное мероприятия "Обеспечение функционорования органов местного самоуправления"</t>
  </si>
  <si>
    <t>0140100000</t>
  </si>
  <si>
    <t>Налоговые  и неналоговые доходы</t>
  </si>
  <si>
    <t>изменения(+,-)</t>
  </si>
  <si>
    <t>сумма с учетом изменений на 2022г</t>
  </si>
  <si>
    <t>011У10219И</t>
  </si>
  <si>
    <t>011У102291</t>
  </si>
  <si>
    <t>Резервный фонд местной администрации</t>
  </si>
  <si>
    <t>Резервные средства</t>
  </si>
  <si>
    <t>3.3</t>
  </si>
  <si>
    <t>4.2</t>
  </si>
  <si>
    <t>вдомства</t>
  </si>
  <si>
    <t>Коды бюджетной классификации</t>
  </si>
  <si>
    <t>7</t>
  </si>
  <si>
    <t>Сумма с учетом изменений на 2025 год</t>
  </si>
  <si>
    <t>Изменения     (+;-)</t>
  </si>
  <si>
    <t>Приложение  № 13
к Решению «О бюджете муниципального образование Узнезинское сельское поселение" на 2025 год и плановый период 2026-2027 годов»</t>
  </si>
  <si>
    <t>1 03 03000 01 0000 110</t>
  </si>
  <si>
    <t>Туристический налог</t>
  </si>
  <si>
    <t>Изменения (+/-)</t>
  </si>
  <si>
    <t>0110101000</t>
  </si>
  <si>
    <t>Иные выплаты персоналу государственных (муниципальных) органов, за исключением фонда оплаты труда</t>
  </si>
  <si>
    <t>0110101120</t>
  </si>
  <si>
    <t>122</t>
  </si>
  <si>
    <t>1.2</t>
  </si>
  <si>
    <t>Материально-техническое обеспечение администрации муниципального образования</t>
  </si>
  <si>
    <t>011У100000</t>
  </si>
  <si>
    <t>011У101000</t>
  </si>
  <si>
    <t>011У101120</t>
  </si>
  <si>
    <t>011У102000</t>
  </si>
  <si>
    <t>011У10219К</t>
  </si>
  <si>
    <t>011У10219М</t>
  </si>
  <si>
    <t>1.3</t>
  </si>
  <si>
    <t>011У10110</t>
  </si>
  <si>
    <t>011У10219Т</t>
  </si>
  <si>
    <t>011У10219Г</t>
  </si>
  <si>
    <t>0110142140</t>
  </si>
  <si>
    <t>1.4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</si>
  <si>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</si>
  <si>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Основное мероприятие "Обеспечение эффективного управления муниципальными финансами"</t>
  </si>
  <si>
    <t>0130401000</t>
  </si>
  <si>
    <t>Осуществление первичного воинского учета на территориях, где отсутствуют военные комиссариаты</t>
  </si>
  <si>
    <t>0160151181</t>
  </si>
  <si>
    <t>0160304000</t>
  </si>
  <si>
    <t>Обеспечение пожарной безопасности</t>
  </si>
  <si>
    <t>Основное мероприятие "Профилактика терроризма, экстремизма, обеспечение межнационального и межконфессионального согласия, другие вопросы в области национальной безопасности "</t>
  </si>
  <si>
    <t>0160101000</t>
  </si>
  <si>
    <t>Прочая закупка товаров, работ и услуг для государственных (муниципальных)нужд</t>
  </si>
  <si>
    <t>0160402000</t>
  </si>
  <si>
    <t>Основное мероприятие "Противодействие коррупции"</t>
  </si>
  <si>
    <t>Основное мероприятие "Обслуживание дорог местного значения в рамках переданных полномочий"</t>
  </si>
  <si>
    <t>0140300Д00</t>
  </si>
  <si>
    <t>Основное мероприятие "Развитие жилищного строительства"</t>
  </si>
  <si>
    <t xml:space="preserve">Основное мероприятие "Развитие жилищно-коммунальной комплекса" </t>
  </si>
  <si>
    <t>01402000000</t>
  </si>
  <si>
    <t xml:space="preserve">Исполнение переданных полночий в сфере водоснабжения населения      </t>
  </si>
  <si>
    <t>Основное мероприятие "Повышение уровня благоустройства территории поселения"</t>
  </si>
  <si>
    <t>0140402000</t>
  </si>
  <si>
    <t>Основное мероприятие                                                                             Создание условий функционирования объектов  культуры и спорта</t>
  </si>
  <si>
    <t>Создание условий для полноценного функционирования   объектов культуры</t>
  </si>
  <si>
    <t>0120102000</t>
  </si>
  <si>
    <t>Фонд оплаты труда казенных учреждений</t>
  </si>
  <si>
    <t>Взносы по обязательному социальному страхованию на выплаты денежного содержания и иные выплаты работникам казенных учреждений</t>
  </si>
  <si>
    <t>012010229П</t>
  </si>
  <si>
    <t>012010229М</t>
  </si>
  <si>
    <t>012010219К</t>
  </si>
  <si>
    <t>012010219П</t>
  </si>
  <si>
    <t>012010219М</t>
  </si>
  <si>
    <t>012010219Т</t>
  </si>
  <si>
    <t>Утвержденные показатели на 2025 г.</t>
  </si>
  <si>
    <t xml:space="preserve">Сумма с учетом изменений на 2025 г. </t>
  </si>
  <si>
    <t>1 03 03000 00 0000 000</t>
  </si>
  <si>
    <t>1 00 00000 00 0000 000</t>
  </si>
  <si>
    <t>Приложение № 1
к  Решению «О бюджете муниципального образование Узнезинское сельское поселение" на 2025 год и на плановый период 2026-2027 годов»</t>
  </si>
  <si>
    <t>Источники финансирования дефицита  местного бюджета  на 2025 год</t>
  </si>
  <si>
    <t>Приложение № 3
к Решению «О бюджете муниципального образование Узнезинское сельское поселение" на 2025 год и на плановый период 2026-2027 годов»</t>
  </si>
  <si>
    <t>Объем поступлений доходы в местный  бюджета по основным источникам на 2025 год</t>
  </si>
  <si>
    <t>Изменения    (+;-)</t>
  </si>
  <si>
    <t>Приложение  № 5
к Решению «О бюджете муниципального образование Узнезинское сельское поселение" на 2025 год и на плановый период 2026-2027 годов»</t>
  </si>
  <si>
    <t>Распределение бюджетных ассигнований по разделам, подразделам функциональной классификации расходов местного бюджета на 2025 год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</si>
  <si>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2025 год</t>
  </si>
  <si>
    <t>Приложение  № 9
к Решению «О бюджете муниципального образование Узнезинское сельское поселение" на 2025 год и на плановый период 2026-2027 годов»</t>
  </si>
  <si>
    <t>Ведомственная структура расходов местного бюджета на 2025 год</t>
  </si>
  <si>
    <t>Приложение  № 7
к Решению «О бюджете муниципального образование Узнезинское сельское поселение" на 2025 год и на плановый период 2026-2027 годов»</t>
  </si>
  <si>
    <t>Распределение бюджетных ассигнований местного бюджета на реализацию муниципальных программ на 2025 год</t>
  </si>
  <si>
    <t>Комплексное развитие территории МО "Узнезинское сельское поселение" на 2021-2026 годы</t>
  </si>
  <si>
    <t>Изменение</t>
  </si>
  <si>
    <t>Приложение № 2
к Решению «О бюджете муниципального образование Узнезинское сельское поселение" на 2025 год и на плановый период 2026-2027 годов»</t>
  </si>
  <si>
    <t>Приложение  № 3
к Решению «О бюджете муниципального образование Узнезинское сельское поселение" на 2025 год и на плановый период 2026-2027 годов»</t>
  </si>
  <si>
    <t>Приложение  № 4
к Решению «О бюджете муниципального образование Узнезинское сельское поселение" на 2025 год и на плановый период 2026-2027 годов»</t>
  </si>
  <si>
    <t>ПРОЕКТ</t>
  </si>
  <si>
    <t>0140400001</t>
  </si>
  <si>
    <t>0120100001</t>
  </si>
  <si>
    <t>Иные межбюджетные трансферты бюджетам бюджетной системы Российской Федерации</t>
  </si>
  <si>
    <t>1 06 06030 00 0000 110</t>
  </si>
  <si>
    <t>1 06 06040 00 0000 110</t>
  </si>
  <si>
    <t>Земельный налог с организаций</t>
  </si>
  <si>
    <t>Земельный налог с физических лиц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</si>
  <si>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</si>
  <si>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2 02 00000 00 0000 000</t>
  </si>
  <si>
    <t>Безвозмездные поступления от других бюджетов бюджетной системы Российской Федерации</t>
  </si>
  <si>
    <t>2 02 30041 00 0000 150</t>
  </si>
  <si>
    <t>2 02 10000 00 0000 150</t>
  </si>
  <si>
    <t>Дотации бюджетам бюджетной системы Российской Федерации</t>
  </si>
  <si>
    <t>2 02 40000 00 0000 150</t>
  </si>
  <si>
    <t xml:space="preserve"> Субвенции бюджетам сельских поселений на осуществление государственных полномочий Республики Алтай в области законодательства об административных правонарушений</t>
  </si>
  <si>
    <t xml:space="preserve">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</si>
  <si>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Закупка энергетических ресурсов</t>
  </si>
  <si>
    <t>Основное мероприятие "Обеспечение безопасности населения"</t>
  </si>
  <si>
    <t>0160300000</t>
  </si>
  <si>
    <t>Основное мероприятие    "Комплекс мер по противодействию, злоупотреблению наркотических средств и их незаконному обороту"</t>
  </si>
  <si>
    <t>0140300000</t>
  </si>
  <si>
    <t>Основное мероприятие   "Создание условий функционирования объектов  культуры и спорта"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</si>
  <si>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соьственности сельских поселений</t>
  </si>
  <si>
    <t>1 14 06325 10 0000 430</t>
  </si>
  <si>
    <t>2 07 00000 00 000 000</t>
  </si>
  <si>
    <t>Прочие безвозмездные поступления</t>
  </si>
  <si>
    <t>2 07 05020 10 0000 150</t>
  </si>
  <si>
    <t>Поступления от денежных пожертвований, предоставляемых физическими лицами получателям средств сельских поселений</t>
  </si>
  <si>
    <t>Лизинговые платежи по договору финансовой аренды (лизинга) не являющимися бюджетными инвестициями</t>
  </si>
  <si>
    <t>248</t>
  </si>
  <si>
    <t>0140100020</t>
  </si>
  <si>
    <t>0140400030</t>
  </si>
  <si>
    <t>0140400000</t>
  </si>
  <si>
    <t>0120100030</t>
  </si>
  <si>
    <t>1.5</t>
  </si>
  <si>
    <t>Приложение  №6
к Решению «О бюджете муниципального образование Узнезинское сельское поселение" на 2025 год и плановый период 2026-2027 годов»</t>
  </si>
  <si>
    <t>016030Ш100</t>
  </si>
  <si>
    <t>Обеспечение эффективного управления муниципальными финансами</t>
  </si>
  <si>
    <t>2 08 05000 10 0000 150</t>
  </si>
  <si>
    <t xml:space="preserve">Перечисления из бюджета сельских поселений (в бюджеты поселений) для осущеаствления возврата (зачета) излишне уплаченых или излишне взысканных сумм налогов, сборов и иных платежей, а также сумм процентов </t>
  </si>
</sst>
</file>

<file path=xl/styles.xml><?xml version="1.0" encoding="utf-8"?>
<styleSheet xmlns="http://schemas.openxmlformats.org/spreadsheetml/2006/main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_-* #,##0.0_р_._-;\-* #,##0.0_р_._-;_-* &quot;-&quot;??_р_._-;_-@_-"/>
    <numFmt numFmtId="168" formatCode="#,##0.0"/>
  </numFmts>
  <fonts count="35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Arial Cyr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indexed="8"/>
      <name val="Arial Cyr"/>
      <family val="2"/>
      <charset val="204"/>
    </font>
    <font>
      <sz val="14"/>
      <name val="Arial Cyr"/>
      <charset val="204"/>
    </font>
    <font>
      <i/>
      <sz val="14"/>
      <name val="Times New Roman"/>
      <family val="1"/>
      <charset val="204"/>
    </font>
    <font>
      <b/>
      <sz val="14"/>
      <name val="Arial Cyr"/>
      <charset val="204"/>
    </font>
    <font>
      <b/>
      <i/>
      <sz val="14"/>
      <name val="Arial Cyr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2"/>
      <color theme="1" tint="0.14999847407452621"/>
      <name val="Times New Roman"/>
      <family val="1"/>
      <charset val="204"/>
    </font>
    <font>
      <sz val="8"/>
      <name val="Arial Cyr"/>
    </font>
    <font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0" fontId="19" fillId="0" borderId="0" applyNumberFormat="0" applyFont="0" applyFill="0" applyBorder="0" applyAlignment="0" applyProtection="0">
      <alignment vertical="top"/>
    </xf>
    <xf numFmtId="0" fontId="2" fillId="0" borderId="0"/>
    <xf numFmtId="0" fontId="20" fillId="0" borderId="0">
      <alignment vertical="top"/>
    </xf>
    <xf numFmtId="0" fontId="27" fillId="0" borderId="0"/>
    <xf numFmtId="0" fontId="3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32" fillId="0" borderId="12">
      <alignment horizontal="left" wrapText="1"/>
    </xf>
    <xf numFmtId="0" fontId="33" fillId="0" borderId="0"/>
  </cellStyleXfs>
  <cellXfs count="372">
    <xf numFmtId="0" fontId="0" fillId="0" borderId="0" xfId="0"/>
    <xf numFmtId="0" fontId="4" fillId="0" borderId="0" xfId="0" applyFont="1" applyFill="1"/>
    <xf numFmtId="165" fontId="4" fillId="0" borderId="0" xfId="8" applyFont="1" applyFill="1"/>
    <xf numFmtId="0" fontId="4" fillId="0" borderId="0" xfId="0" applyFont="1" applyAlignment="1">
      <alignment vertical="top" wrapText="1"/>
    </xf>
    <xf numFmtId="0" fontId="0" fillId="0" borderId="0" xfId="0" applyAlignment="1"/>
    <xf numFmtId="0" fontId="4" fillId="0" borderId="0" xfId="0" applyFont="1" applyFill="1" applyAlignment="1">
      <alignment horizontal="right"/>
    </xf>
    <xf numFmtId="165" fontId="4" fillId="0" borderId="0" xfId="8" applyFont="1" applyFill="1" applyAlignment="1">
      <alignment horizontal="right"/>
    </xf>
    <xf numFmtId="165" fontId="4" fillId="0" borderId="0" xfId="8" applyFont="1" applyFill="1" applyAlignment="1">
      <alignment horizontal="center"/>
    </xf>
    <xf numFmtId="0" fontId="7" fillId="0" borderId="0" xfId="0" applyFont="1" applyFill="1"/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2" fillId="0" borderId="0" xfId="0" applyFont="1" applyAlignment="1">
      <alignment wrapText="1"/>
    </xf>
    <xf numFmtId="0" fontId="14" fillId="0" borderId="0" xfId="0" applyFont="1" applyAlignment="1">
      <alignment horizontal="center" vertical="top" wrapText="1"/>
    </xf>
    <xf numFmtId="0" fontId="16" fillId="0" borderId="0" xfId="0" applyFont="1"/>
    <xf numFmtId="0" fontId="15" fillId="0" borderId="0" xfId="0" applyFont="1" applyAlignment="1">
      <alignment horizontal="right" wrapText="1"/>
    </xf>
    <xf numFmtId="0" fontId="17" fillId="0" borderId="0" xfId="0" applyFont="1" applyFill="1" applyBorder="1" applyAlignment="1">
      <alignment horizontal="center"/>
    </xf>
    <xf numFmtId="0" fontId="18" fillId="0" borderId="0" xfId="0" applyFont="1"/>
    <xf numFmtId="0" fontId="5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22" fillId="0" borderId="0" xfId="0" applyFont="1"/>
    <xf numFmtId="0" fontId="8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7" fillId="0" borderId="2" xfId="0" applyFont="1" applyFill="1" applyBorder="1"/>
    <xf numFmtId="0" fontId="8" fillId="0" borderId="2" xfId="0" applyFont="1" applyFill="1" applyBorder="1" applyAlignment="1">
      <alignment horizontal="center" vertical="center" wrapText="1"/>
    </xf>
    <xf numFmtId="165" fontId="8" fillId="0" borderId="2" xfId="8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Border="1" applyAlignment="1">
      <alignment horizontal="center" wrapText="1"/>
    </xf>
    <xf numFmtId="165" fontId="7" fillId="0" borderId="0" xfId="8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center" wrapText="1"/>
    </xf>
    <xf numFmtId="165" fontId="23" fillId="0" borderId="0" xfId="8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165" fontId="8" fillId="0" borderId="0" xfId="8" applyFont="1" applyFill="1" applyBorder="1" applyAlignment="1">
      <alignment horizontal="center" wrapText="1"/>
    </xf>
    <xf numFmtId="0" fontId="7" fillId="0" borderId="0" xfId="0" applyFont="1" applyFill="1" applyBorder="1"/>
    <xf numFmtId="165" fontId="7" fillId="0" borderId="0" xfId="8" applyFont="1" applyFill="1" applyBorder="1" applyAlignment="1">
      <alignment horizontal="center"/>
    </xf>
    <xf numFmtId="165" fontId="7" fillId="0" borderId="0" xfId="8" applyFont="1" applyFill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justify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5" fillId="0" borderId="0" xfId="0" applyFont="1" applyFill="1"/>
    <xf numFmtId="0" fontId="24" fillId="0" borderId="0" xfId="0" applyFont="1" applyFill="1"/>
    <xf numFmtId="0" fontId="22" fillId="0" borderId="0" xfId="0" applyFont="1" applyFill="1"/>
    <xf numFmtId="0" fontId="7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vertical="top" wrapText="1"/>
    </xf>
    <xf numFmtId="49" fontId="7" fillId="0" borderId="0" xfId="0" applyNumberFormat="1" applyFont="1" applyFill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13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/>
    </xf>
    <xf numFmtId="167" fontId="5" fillId="0" borderId="2" xfId="8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justify" vertical="top"/>
    </xf>
    <xf numFmtId="0" fontId="4" fillId="0" borderId="2" xfId="0" applyFont="1" applyFill="1" applyBorder="1" applyAlignment="1">
      <alignment horizontal="justify" vertical="top"/>
    </xf>
    <xf numFmtId="0" fontId="5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justify" vertical="top" wrapText="1"/>
    </xf>
    <xf numFmtId="0" fontId="5" fillId="0" borderId="2" xfId="5" applyFont="1" applyFill="1" applyBorder="1" applyAlignment="1">
      <alignment horizontal="justify" vertical="top"/>
    </xf>
    <xf numFmtId="0" fontId="4" fillId="0" borderId="2" xfId="5" applyFont="1" applyFill="1" applyBorder="1" applyAlignment="1">
      <alignment horizontal="justify" vertical="top"/>
    </xf>
    <xf numFmtId="0" fontId="5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right" wrapText="1"/>
    </xf>
    <xf numFmtId="0" fontId="4" fillId="0" borderId="2" xfId="0" applyFont="1" applyBorder="1" applyAlignment="1">
      <alignment horizontal="center"/>
    </xf>
    <xf numFmtId="49" fontId="4" fillId="0" borderId="2" xfId="0" applyNumberFormat="1" applyFont="1" applyFill="1" applyBorder="1" applyAlignment="1"/>
    <xf numFmtId="49" fontId="5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5" fillId="0" borderId="2" xfId="5" applyNumberFormat="1" applyFont="1" applyFill="1" applyBorder="1" applyAlignment="1">
      <alignment horizontal="center"/>
    </xf>
    <xf numFmtId="49" fontId="4" fillId="0" borderId="2" xfId="5" applyNumberFormat="1" applyFont="1" applyFill="1" applyBorder="1" applyAlignment="1">
      <alignment horizontal="center"/>
    </xf>
    <xf numFmtId="0" fontId="24" fillId="0" borderId="0" xfId="0" applyFont="1"/>
    <xf numFmtId="167" fontId="4" fillId="0" borderId="2" xfId="8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wrapTex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wrapText="1"/>
    </xf>
    <xf numFmtId="1" fontId="5" fillId="0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vertical="top" wrapText="1"/>
    </xf>
    <xf numFmtId="166" fontId="5" fillId="0" borderId="2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0" fontId="4" fillId="0" borderId="0" xfId="0" applyFont="1" applyAlignment="1">
      <alignment horizontal="right" vertical="top" wrapText="1"/>
    </xf>
    <xf numFmtId="49" fontId="5" fillId="0" borderId="2" xfId="0" applyNumberFormat="1" applyFont="1" applyFill="1" applyBorder="1" applyAlignment="1">
      <alignment horizontal="center" wrapText="1"/>
    </xf>
    <xf numFmtId="166" fontId="5" fillId="0" borderId="2" xfId="8" applyNumberFormat="1" applyFont="1" applyFill="1" applyBorder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/>
    </xf>
    <xf numFmtId="0" fontId="8" fillId="0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11" fillId="0" borderId="0" xfId="0" applyFont="1"/>
    <xf numFmtId="49" fontId="4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top" wrapText="1"/>
    </xf>
    <xf numFmtId="0" fontId="9" fillId="0" borderId="0" xfId="1" applyFont="1" applyAlignment="1"/>
    <xf numFmtId="0" fontId="11" fillId="0" borderId="0" xfId="1" applyFont="1" applyAlignment="1">
      <alignment horizontal="center"/>
    </xf>
    <xf numFmtId="0" fontId="4" fillId="0" borderId="2" xfId="1" applyFont="1" applyBorder="1" applyAlignment="1"/>
    <xf numFmtId="0" fontId="9" fillId="0" borderId="2" xfId="1" applyFont="1" applyBorder="1" applyAlignment="1">
      <alignment wrapText="1"/>
    </xf>
    <xf numFmtId="0" fontId="4" fillId="0" borderId="0" xfId="1" applyFont="1" applyAlignment="1">
      <alignment horizontal="right" wrapText="1"/>
    </xf>
    <xf numFmtId="0" fontId="26" fillId="0" borderId="0" xfId="1" applyFont="1" applyAlignment="1"/>
    <xf numFmtId="0" fontId="9" fillId="0" borderId="0" xfId="1" applyFont="1" applyAlignment="1">
      <alignment horizontal="left"/>
    </xf>
    <xf numFmtId="0" fontId="5" fillId="0" borderId="2" xfId="1" applyFont="1" applyBorder="1" applyAlignment="1">
      <alignment horizontal="center" wrapText="1"/>
    </xf>
    <xf numFmtId="0" fontId="9" fillId="0" borderId="2" xfId="1" applyFont="1" applyBorder="1" applyAlignment="1">
      <alignment horizontal="center" wrapText="1"/>
    </xf>
    <xf numFmtId="0" fontId="9" fillId="0" borderId="5" xfId="1" applyFont="1" applyBorder="1" applyAlignment="1">
      <alignment horizontal="center" wrapText="1"/>
    </xf>
    <xf numFmtId="0" fontId="9" fillId="0" borderId="0" xfId="1" applyFont="1" applyAlignment="1">
      <alignment wrapText="1"/>
    </xf>
    <xf numFmtId="0" fontId="5" fillId="0" borderId="0" xfId="1" applyFont="1" applyAlignment="1">
      <alignment horizontal="center" wrapText="1"/>
    </xf>
    <xf numFmtId="0" fontId="4" fillId="0" borderId="2" xfId="1" applyFont="1" applyBorder="1" applyAlignment="1">
      <alignment horizontal="left" wrapText="1"/>
    </xf>
    <xf numFmtId="0" fontId="4" fillId="0" borderId="2" xfId="1" applyFont="1" applyBorder="1" applyAlignment="1">
      <alignment horizontal="center"/>
    </xf>
    <xf numFmtId="166" fontId="4" fillId="0" borderId="2" xfId="1" applyNumberFormat="1" applyFont="1" applyBorder="1" applyAlignment="1">
      <alignment horizontal="center"/>
    </xf>
    <xf numFmtId="0" fontId="4" fillId="0" borderId="2" xfId="1" applyFont="1" applyBorder="1" applyAlignment="1">
      <alignment wrapText="1"/>
    </xf>
    <xf numFmtId="166" fontId="5" fillId="0" borderId="2" xfId="1" applyNumberFormat="1" applyFont="1" applyBorder="1" applyAlignment="1">
      <alignment horizontal="center"/>
    </xf>
    <xf numFmtId="166" fontId="5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49" fontId="8" fillId="0" borderId="2" xfId="0" applyNumberFormat="1" applyFont="1" applyFill="1" applyBorder="1" applyAlignment="1">
      <alignment horizontal="center" vertical="center" textRotation="90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24" fillId="0" borderId="2" xfId="0" applyFont="1" applyFill="1" applyBorder="1"/>
    <xf numFmtId="0" fontId="22" fillId="0" borderId="2" xfId="0" applyFont="1" applyFill="1" applyBorder="1"/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right"/>
    </xf>
    <xf numFmtId="0" fontId="4" fillId="0" borderId="0" xfId="0" applyFont="1" applyAlignment="1"/>
    <xf numFmtId="0" fontId="4" fillId="0" borderId="1" xfId="1" applyFont="1" applyBorder="1" applyAlignment="1"/>
    <xf numFmtId="0" fontId="7" fillId="0" borderId="6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7" fillId="0" borderId="7" xfId="1" applyFont="1" applyBorder="1" applyAlignment="1">
      <alignment horizontal="center" vertical="center" wrapText="1"/>
    </xf>
    <xf numFmtId="168" fontId="4" fillId="0" borderId="2" xfId="1" applyNumberFormat="1" applyFont="1" applyBorder="1" applyAlignment="1">
      <alignment horizontal="center" wrapText="1"/>
    </xf>
    <xf numFmtId="168" fontId="5" fillId="0" borderId="2" xfId="1" applyNumberFormat="1" applyFont="1" applyBorder="1" applyAlignment="1">
      <alignment horizont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8" fillId="0" borderId="4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3" fillId="0" borderId="2" xfId="0" applyFont="1" applyFill="1" applyBorder="1"/>
    <xf numFmtId="0" fontId="25" fillId="0" borderId="2" xfId="0" applyFont="1" applyFill="1" applyBorder="1" applyAlignment="1">
      <alignment wrapText="1"/>
    </xf>
    <xf numFmtId="166" fontId="24" fillId="0" borderId="2" xfId="0" applyNumberFormat="1" applyFont="1" applyFill="1" applyBorder="1"/>
    <xf numFmtId="166" fontId="22" fillId="0" borderId="2" xfId="0" applyNumberFormat="1" applyFont="1" applyFill="1" applyBorder="1"/>
    <xf numFmtId="0" fontId="5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justify" vertical="top"/>
    </xf>
    <xf numFmtId="49" fontId="4" fillId="0" borderId="0" xfId="0" applyNumberFormat="1" applyFont="1" applyFill="1" applyBorder="1" applyAlignment="1">
      <alignment horizontal="center"/>
    </xf>
    <xf numFmtId="167" fontId="5" fillId="0" borderId="0" xfId="8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wrapText="1"/>
    </xf>
    <xf numFmtId="0" fontId="8" fillId="0" borderId="0" xfId="0" applyFont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right" vertical="justify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168" fontId="5" fillId="0" borderId="2" xfId="0" applyNumberFormat="1" applyFont="1" applyBorder="1"/>
    <xf numFmtId="168" fontId="4" fillId="0" borderId="2" xfId="0" applyNumberFormat="1" applyFont="1" applyBorder="1"/>
    <xf numFmtId="0" fontId="8" fillId="0" borderId="0" xfId="0" applyFont="1" applyAlignment="1">
      <alignment horizontal="center" vertical="top" wrapText="1"/>
    </xf>
    <xf numFmtId="0" fontId="24" fillId="2" borderId="2" xfId="0" applyFont="1" applyFill="1" applyBorder="1"/>
    <xf numFmtId="166" fontId="7" fillId="0" borderId="0" xfId="0" applyNumberFormat="1" applyFont="1"/>
    <xf numFmtId="0" fontId="9" fillId="0" borderId="0" xfId="0" applyFont="1" applyAlignment="1">
      <alignment vertical="top" wrapText="1"/>
    </xf>
    <xf numFmtId="49" fontId="9" fillId="0" borderId="0" xfId="0" applyNumberFormat="1" applyFont="1" applyAlignment="1">
      <alignment horizontal="center" vertical="top" wrapText="1"/>
    </xf>
    <xf numFmtId="166" fontId="0" fillId="0" borderId="0" xfId="0" applyNumberFormat="1" applyFont="1"/>
    <xf numFmtId="0" fontId="16" fillId="0" borderId="2" xfId="0" applyFont="1" applyBorder="1"/>
    <xf numFmtId="166" fontId="15" fillId="0" borderId="0" xfId="0" applyNumberFormat="1" applyFont="1" applyFill="1" applyAlignment="1">
      <alignment horizontal="right" wrapText="1"/>
    </xf>
    <xf numFmtId="0" fontId="7" fillId="0" borderId="2" xfId="0" applyFont="1" applyBorder="1"/>
    <xf numFmtId="166" fontId="22" fillId="0" borderId="0" xfId="0" applyNumberFormat="1" applyFont="1" applyFill="1" applyAlignment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0" fontId="18" fillId="0" borderId="2" xfId="0" applyFont="1" applyBorder="1"/>
    <xf numFmtId="0" fontId="24" fillId="3" borderId="2" xfId="0" applyFont="1" applyFill="1" applyBorder="1"/>
    <xf numFmtId="0" fontId="24" fillId="5" borderId="2" xfId="0" applyFont="1" applyFill="1" applyBorder="1"/>
    <xf numFmtId="166" fontId="4" fillId="0" borderId="11" xfId="0" applyNumberFormat="1" applyFont="1" applyFill="1" applyBorder="1" applyAlignment="1">
      <alignment horizontal="center" vertical="center"/>
    </xf>
    <xf numFmtId="0" fontId="22" fillId="5" borderId="2" xfId="0" applyFont="1" applyFill="1" applyBorder="1"/>
    <xf numFmtId="0" fontId="22" fillId="3" borderId="2" xfId="0" applyFont="1" applyFill="1" applyBorder="1"/>
    <xf numFmtId="166" fontId="24" fillId="3" borderId="2" xfId="0" applyNumberFormat="1" applyFont="1" applyFill="1" applyBorder="1"/>
    <xf numFmtId="166" fontId="7" fillId="0" borderId="0" xfId="0" applyNumberFormat="1" applyFont="1" applyFill="1" applyAlignment="1">
      <alignment horizontal="center" vertical="top" wrapText="1"/>
    </xf>
    <xf numFmtId="166" fontId="22" fillId="0" borderId="0" xfId="0" applyNumberFormat="1" applyFont="1" applyFill="1"/>
    <xf numFmtId="0" fontId="5" fillId="0" borderId="0" xfId="0" applyFont="1" applyBorder="1" applyAlignment="1">
      <alignment horizontal="left" vertical="top" wrapText="1"/>
    </xf>
    <xf numFmtId="166" fontId="9" fillId="0" borderId="0" xfId="0" applyNumberFormat="1" applyFont="1" applyFill="1" applyAlignment="1">
      <alignment horizontal="center" vertical="top" wrapText="1"/>
    </xf>
    <xf numFmtId="166" fontId="7" fillId="0" borderId="2" xfId="0" applyNumberFormat="1" applyFont="1" applyFill="1" applyBorder="1" applyAlignment="1">
      <alignment horizontal="center"/>
    </xf>
    <xf numFmtId="4" fontId="5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29" fillId="3" borderId="2" xfId="0" applyFont="1" applyFill="1" applyBorder="1"/>
    <xf numFmtId="166" fontId="29" fillId="3" borderId="2" xfId="0" applyNumberFormat="1" applyFont="1" applyFill="1" applyBorder="1"/>
    <xf numFmtId="0" fontId="29" fillId="0" borderId="0" xfId="0" applyFont="1" applyFill="1"/>
    <xf numFmtId="0" fontId="5" fillId="0" borderId="2" xfId="0" applyFont="1" applyBorder="1" applyAlignment="1">
      <alignment wrapText="1"/>
    </xf>
    <xf numFmtId="166" fontId="22" fillId="3" borderId="2" xfId="0" applyNumberFormat="1" applyFont="1" applyFill="1" applyBorder="1"/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4" fillId="0" borderId="0" xfId="0" applyFont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" wrapText="1"/>
    </xf>
    <xf numFmtId="0" fontId="0" fillId="0" borderId="0" xfId="0" applyAlignment="1">
      <alignment horizontal="right" vertical="center" wrapText="1"/>
    </xf>
    <xf numFmtId="0" fontId="0" fillId="0" borderId="0" xfId="0" applyBorder="1" applyAlignment="1">
      <alignment horizontal="right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30" fillId="0" borderId="2" xfId="0" applyNumberFormat="1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left" vertical="top" wrapText="1"/>
    </xf>
    <xf numFmtId="0" fontId="30" fillId="0" borderId="2" xfId="0" applyFont="1" applyBorder="1" applyAlignment="1">
      <alignment horizontal="left" vertical="top" wrapText="1"/>
    </xf>
    <xf numFmtId="49" fontId="30" fillId="0" borderId="2" xfId="0" applyNumberFormat="1" applyFont="1" applyBorder="1" applyAlignment="1">
      <alignment horizontal="center" vertical="center" wrapText="1"/>
    </xf>
    <xf numFmtId="0" fontId="5" fillId="0" borderId="2" xfId="11" applyNumberFormat="1" applyFont="1" applyFill="1" applyBorder="1" applyProtection="1">
      <alignment horizontal="left" wrapText="1"/>
    </xf>
    <xf numFmtId="0" fontId="4" fillId="0" borderId="2" xfId="0" applyFont="1" applyFill="1" applyBorder="1" applyAlignment="1">
      <alignment vertical="center" wrapText="1"/>
    </xf>
    <xf numFmtId="0" fontId="4" fillId="0" borderId="2" xfId="11" applyNumberFormat="1" applyFont="1" applyFill="1" applyBorder="1" applyAlignment="1" applyProtection="1">
      <alignment horizontal="center" wrapText="1"/>
    </xf>
    <xf numFmtId="0" fontId="5" fillId="0" borderId="2" xfId="12" applyFont="1" applyBorder="1" applyAlignment="1">
      <alignment wrapText="1"/>
    </xf>
    <xf numFmtId="49" fontId="5" fillId="4" borderId="2" xfId="12" applyNumberFormat="1" applyFont="1" applyFill="1" applyBorder="1" applyAlignment="1">
      <alignment horizontal="center" vertical="top" wrapText="1"/>
    </xf>
    <xf numFmtId="49" fontId="30" fillId="4" borderId="2" xfId="0" applyNumberFormat="1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left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6" fillId="0" borderId="13" xfId="12" applyFont="1" applyFill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4" borderId="13" xfId="12" applyNumberFormat="1" applyFont="1" applyFill="1" applyBorder="1" applyAlignment="1">
      <alignment horizontal="center" vertical="top" wrapText="1"/>
    </xf>
    <xf numFmtId="49" fontId="28" fillId="4" borderId="6" xfId="0" applyNumberFormat="1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left" vertical="top" wrapText="1"/>
    </xf>
    <xf numFmtId="0" fontId="30" fillId="0" borderId="2" xfId="0" applyFont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top" wrapText="1"/>
    </xf>
    <xf numFmtId="49" fontId="5" fillId="4" borderId="2" xfId="0" applyNumberFormat="1" applyFont="1" applyFill="1" applyBorder="1" applyAlignment="1">
      <alignment horizontal="left" vertical="top" wrapText="1"/>
    </xf>
    <xf numFmtId="49" fontId="5" fillId="4" borderId="2" xfId="0" applyNumberFormat="1" applyFont="1" applyFill="1" applyBorder="1" applyAlignment="1">
      <alignment vertical="center" wrapText="1"/>
    </xf>
    <xf numFmtId="0" fontId="30" fillId="4" borderId="2" xfId="0" applyFont="1" applyFill="1" applyBorder="1" applyAlignment="1">
      <alignment horizontal="left" vertical="center" wrapText="1"/>
    </xf>
    <xf numFmtId="0" fontId="30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168" fontId="5" fillId="0" borderId="2" xfId="0" applyNumberFormat="1" applyFont="1" applyFill="1" applyBorder="1" applyAlignment="1">
      <alignment horizontal="center" vertical="center"/>
    </xf>
    <xf numFmtId="168" fontId="5" fillId="4" borderId="2" xfId="0" applyNumberFormat="1" applyFont="1" applyFill="1" applyBorder="1" applyAlignment="1">
      <alignment horizontal="center" vertical="center"/>
    </xf>
    <xf numFmtId="168" fontId="5" fillId="4" borderId="2" xfId="0" applyNumberFormat="1" applyFont="1" applyFill="1" applyBorder="1" applyAlignment="1">
      <alignment horizontal="center"/>
    </xf>
    <xf numFmtId="168" fontId="4" fillId="4" borderId="2" xfId="0" applyNumberFormat="1" applyFont="1" applyFill="1" applyBorder="1" applyAlignment="1">
      <alignment horizontal="center"/>
    </xf>
    <xf numFmtId="168" fontId="4" fillId="4" borderId="2" xfId="0" applyNumberFormat="1" applyFont="1" applyFill="1" applyBorder="1" applyAlignment="1">
      <alignment horizontal="center" vertical="center"/>
    </xf>
    <xf numFmtId="168" fontId="30" fillId="4" borderId="2" xfId="0" applyNumberFormat="1" applyFont="1" applyFill="1" applyBorder="1" applyAlignment="1">
      <alignment horizontal="center" vertical="center" wrapText="1"/>
    </xf>
    <xf numFmtId="168" fontId="4" fillId="0" borderId="2" xfId="0" applyNumberFormat="1" applyFont="1" applyFill="1" applyBorder="1" applyAlignment="1">
      <alignment horizontal="center" vertical="center"/>
    </xf>
    <xf numFmtId="168" fontId="31" fillId="0" borderId="2" xfId="0" applyNumberFormat="1" applyFont="1" applyFill="1" applyBorder="1" applyAlignment="1">
      <alignment horizontal="center" vertical="center" wrapText="1"/>
    </xf>
    <xf numFmtId="168" fontId="30" fillId="0" borderId="2" xfId="0" applyNumberFormat="1" applyFont="1" applyFill="1" applyBorder="1" applyAlignment="1">
      <alignment horizontal="center" vertical="center" wrapText="1"/>
    </xf>
    <xf numFmtId="168" fontId="30" fillId="4" borderId="2" xfId="0" applyNumberFormat="1" applyFont="1" applyFill="1" applyBorder="1" applyAlignment="1">
      <alignment horizontal="center" wrapText="1"/>
    </xf>
    <xf numFmtId="168" fontId="5" fillId="4" borderId="2" xfId="0" applyNumberFormat="1" applyFont="1" applyFill="1" applyBorder="1" applyAlignment="1">
      <alignment horizontal="center" wrapText="1"/>
    </xf>
    <xf numFmtId="168" fontId="6" fillId="4" borderId="6" xfId="0" applyNumberFormat="1" applyFont="1" applyFill="1" applyBorder="1" applyAlignment="1">
      <alignment horizontal="center" wrapText="1"/>
    </xf>
    <xf numFmtId="168" fontId="5" fillId="4" borderId="2" xfId="0" applyNumberFormat="1" applyFont="1" applyFill="1" applyBorder="1" applyAlignment="1">
      <alignment horizontal="center" vertical="center" wrapText="1"/>
    </xf>
    <xf numFmtId="168" fontId="4" fillId="4" borderId="2" xfId="0" applyNumberFormat="1" applyFont="1" applyFill="1" applyBorder="1" applyAlignment="1">
      <alignment horizontal="center" vertical="center" wrapText="1"/>
    </xf>
    <xf numFmtId="168" fontId="5" fillId="0" borderId="2" xfId="0" applyNumberFormat="1" applyFont="1" applyFill="1" applyBorder="1" applyAlignment="1">
      <alignment horizontal="center" vertical="center" wrapText="1"/>
    </xf>
    <xf numFmtId="168" fontId="4" fillId="0" borderId="2" xfId="0" applyNumberFormat="1" applyFont="1" applyFill="1" applyBorder="1" applyAlignment="1">
      <alignment horizontal="center" vertical="center" wrapText="1"/>
    </xf>
    <xf numFmtId="168" fontId="6" fillId="4" borderId="2" xfId="0" applyNumberFormat="1" applyFont="1" applyFill="1" applyBorder="1" applyAlignment="1">
      <alignment horizontal="center" vertical="center" wrapText="1"/>
    </xf>
    <xf numFmtId="168" fontId="6" fillId="0" borderId="2" xfId="0" applyNumberFormat="1" applyFont="1" applyFill="1" applyBorder="1" applyAlignment="1">
      <alignment horizontal="center" vertical="center" wrapText="1"/>
    </xf>
    <xf numFmtId="168" fontId="24" fillId="0" borderId="0" xfId="0" applyNumberFormat="1" applyFont="1" applyFill="1"/>
    <xf numFmtId="0" fontId="9" fillId="0" borderId="0" xfId="0" applyFont="1" applyAlignment="1">
      <alignment vertical="center" wrapText="1"/>
    </xf>
    <xf numFmtId="0" fontId="1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textRotation="90" wrapText="1"/>
    </xf>
    <xf numFmtId="49" fontId="8" fillId="0" borderId="2" xfId="0" applyNumberFormat="1" applyFont="1" applyFill="1" applyBorder="1" applyAlignment="1">
      <alignment horizontal="center" textRotation="90" wrapText="1"/>
    </xf>
    <xf numFmtId="0" fontId="4" fillId="0" borderId="3" xfId="0" applyFont="1" applyFill="1" applyBorder="1" applyAlignment="1">
      <alignment horizontal="center" wrapText="1"/>
    </xf>
    <xf numFmtId="49" fontId="4" fillId="0" borderId="3" xfId="0" applyNumberFormat="1" applyFont="1" applyFill="1" applyBorder="1" applyAlignment="1">
      <alignment horizontal="center" wrapText="1"/>
    </xf>
    <xf numFmtId="1" fontId="4" fillId="0" borderId="2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168" fontId="5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168" fontId="4" fillId="0" borderId="2" xfId="0" applyNumberFormat="1" applyFont="1" applyFill="1" applyBorder="1" applyAlignment="1">
      <alignment horizontal="center"/>
    </xf>
    <xf numFmtId="0" fontId="30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top" wrapText="1"/>
    </xf>
    <xf numFmtId="168" fontId="5" fillId="0" borderId="2" xfId="0" applyNumberFormat="1" applyFont="1" applyFill="1" applyBorder="1"/>
    <xf numFmtId="168" fontId="4" fillId="0" borderId="2" xfId="0" applyNumberFormat="1" applyFont="1" applyFill="1" applyBorder="1"/>
    <xf numFmtId="0" fontId="4" fillId="0" borderId="0" xfId="0" applyFont="1" applyBorder="1" applyAlignment="1">
      <alignment horizontal="right" wrapText="1"/>
    </xf>
    <xf numFmtId="0" fontId="16" fillId="0" borderId="5" xfId="0" applyFont="1" applyBorder="1"/>
    <xf numFmtId="0" fontId="8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7" fillId="0" borderId="0" xfId="0" applyFont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168" fontId="5" fillId="0" borderId="2" xfId="0" applyNumberFormat="1" applyFont="1" applyBorder="1" applyAlignment="1">
      <alignment horizontal="center" vertical="center"/>
    </xf>
    <xf numFmtId="168" fontId="4" fillId="0" borderId="2" xfId="0" applyNumberFormat="1" applyFont="1" applyBorder="1" applyAlignment="1">
      <alignment horizontal="center" vertical="center"/>
    </xf>
    <xf numFmtId="168" fontId="4" fillId="0" borderId="2" xfId="0" applyNumberFormat="1" applyFont="1" applyBorder="1" applyAlignment="1">
      <alignment horizontal="center"/>
    </xf>
    <xf numFmtId="168" fontId="4" fillId="0" borderId="6" xfId="0" applyNumberFormat="1" applyFont="1" applyFill="1" applyBorder="1" applyAlignment="1">
      <alignment horizontal="center" vertical="center"/>
    </xf>
    <xf numFmtId="168" fontId="30" fillId="0" borderId="2" xfId="0" applyNumberFormat="1" applyFont="1" applyBorder="1" applyAlignment="1">
      <alignment horizontal="center" vertical="top" wrapText="1"/>
    </xf>
    <xf numFmtId="0" fontId="4" fillId="6" borderId="0" xfId="0" applyFont="1" applyFill="1" applyAlignment="1">
      <alignment horizontal="right" wrapText="1"/>
    </xf>
    <xf numFmtId="0" fontId="4" fillId="6" borderId="0" xfId="0" applyFont="1" applyFill="1" applyAlignment="1">
      <alignment horizontal="right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wrapText="1"/>
    </xf>
    <xf numFmtId="0" fontId="4" fillId="0" borderId="14" xfId="0" applyNumberFormat="1" applyFont="1" applyBorder="1" applyAlignment="1">
      <alignment horizontal="left" vertical="top" wrapText="1"/>
    </xf>
    <xf numFmtId="4" fontId="24" fillId="0" borderId="0" xfId="0" applyNumberFormat="1" applyFont="1" applyFill="1"/>
    <xf numFmtId="168" fontId="5" fillId="0" borderId="2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4" fillId="0" borderId="0" xfId="0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4" fillId="6" borderId="0" xfId="0" applyFont="1" applyFill="1" applyAlignment="1">
      <alignment horizontal="right" vertical="center" wrapText="1"/>
    </xf>
    <xf numFmtId="0" fontId="4" fillId="6" borderId="10" xfId="0" applyFont="1" applyFill="1" applyBorder="1"/>
    <xf numFmtId="0" fontId="8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10" xfId="0" applyBorder="1" applyAlignment="1">
      <alignment horizontal="right" vertical="center"/>
    </xf>
    <xf numFmtId="0" fontId="4" fillId="0" borderId="0" xfId="0" applyFont="1" applyBorder="1" applyAlignment="1">
      <alignment horizontal="right" wrapText="1"/>
    </xf>
    <xf numFmtId="0" fontId="5" fillId="0" borderId="2" xfId="0" applyFont="1" applyFill="1" applyBorder="1" applyAlignment="1">
      <alignment horizontal="center" wrapText="1"/>
    </xf>
    <xf numFmtId="0" fontId="4" fillId="6" borderId="0" xfId="0" applyFont="1" applyFill="1" applyBorder="1" applyAlignment="1">
      <alignment horizontal="right" wrapText="1"/>
    </xf>
    <xf numFmtId="0" fontId="5" fillId="0" borderId="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166" fontId="8" fillId="0" borderId="3" xfId="0" applyNumberFormat="1" applyFont="1" applyBorder="1" applyAlignment="1">
      <alignment horizontal="center" wrapText="1"/>
    </xf>
    <xf numFmtId="166" fontId="8" fillId="0" borderId="6" xfId="0" applyNumberFormat="1" applyFont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166" fontId="8" fillId="0" borderId="3" xfId="0" applyNumberFormat="1" applyFont="1" applyBorder="1" applyAlignment="1">
      <alignment horizontal="center" vertical="center" wrapText="1"/>
    </xf>
    <xf numFmtId="166" fontId="8" fillId="0" borderId="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8" fillId="0" borderId="0" xfId="1" applyFont="1" applyAlignment="1">
      <alignment horizontal="center" wrapText="1"/>
    </xf>
    <xf numFmtId="0" fontId="4" fillId="0" borderId="1" xfId="1" applyFont="1" applyBorder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top" wrapText="1"/>
    </xf>
    <xf numFmtId="0" fontId="7" fillId="0" borderId="4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wrapText="1"/>
    </xf>
    <xf numFmtId="168" fontId="4" fillId="0" borderId="4" xfId="1" applyNumberFormat="1" applyFont="1" applyFill="1" applyBorder="1" applyAlignment="1">
      <alignment horizontal="center" wrapText="1"/>
    </xf>
    <xf numFmtId="168" fontId="4" fillId="0" borderId="8" xfId="1" applyNumberFormat="1" applyFont="1" applyFill="1" applyBorder="1" applyAlignment="1">
      <alignment horizontal="center" wrapText="1"/>
    </xf>
    <xf numFmtId="168" fontId="4" fillId="0" borderId="5" xfId="1" applyNumberFormat="1" applyFont="1" applyFill="1" applyBorder="1" applyAlignment="1">
      <alignment horizont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168" fontId="4" fillId="0" borderId="2" xfId="1" applyNumberFormat="1" applyFont="1" applyFill="1" applyBorder="1" applyAlignment="1">
      <alignment horizontal="center" wrapText="1"/>
    </xf>
    <xf numFmtId="166" fontId="4" fillId="0" borderId="4" xfId="1" applyNumberFormat="1" applyFont="1" applyBorder="1" applyAlignment="1">
      <alignment horizontal="center" wrapText="1"/>
    </xf>
    <xf numFmtId="166" fontId="4" fillId="0" borderId="8" xfId="1" applyNumberFormat="1" applyFont="1" applyBorder="1" applyAlignment="1">
      <alignment horizontal="center" wrapText="1"/>
    </xf>
  </cellXfs>
  <cellStyles count="13">
    <cellStyle name="Excel Built-in Normal" xfId="12"/>
    <cellStyle name="xl73" xfId="11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_источники" xfId="5"/>
    <cellStyle name="Тысячи [0]_перечис.11" xfId="6"/>
    <cellStyle name="Тысячи_перечис.11" xfId="7"/>
    <cellStyle name="Финансовый" xfId="8" builtinId="3"/>
    <cellStyle name="Финансовый 2" xfId="9"/>
    <cellStyle name="Финансовый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C158"/>
  <sheetViews>
    <sheetView view="pageBreakPreview" zoomScale="80" zoomScaleNormal="75" zoomScaleSheetLayoutView="80" workbookViewId="0">
      <selection activeCell="D14" sqref="D14"/>
    </sheetView>
  </sheetViews>
  <sheetFormatPr defaultColWidth="9.140625" defaultRowHeight="15.75"/>
  <cols>
    <col min="1" max="1" width="69.5703125" style="1" customWidth="1"/>
    <col min="2" max="2" width="29.5703125" style="1" customWidth="1"/>
    <col min="3" max="3" width="34.28515625" style="2" customWidth="1"/>
    <col min="4" max="16384" width="9.140625" style="1"/>
  </cols>
  <sheetData>
    <row r="1" spans="1:3" ht="110.25">
      <c r="A1" s="1" t="s">
        <v>309</v>
      </c>
      <c r="C1" s="301" t="s">
        <v>292</v>
      </c>
    </row>
    <row r="2" spans="1:3" ht="120.75" customHeight="1">
      <c r="B2" s="108"/>
      <c r="C2" s="300" t="s">
        <v>292</v>
      </c>
    </row>
    <row r="3" spans="1:3" ht="12.75" customHeight="1">
      <c r="B3" s="108"/>
      <c r="C3" s="76"/>
    </row>
    <row r="4" spans="1:3" ht="23.25" customHeight="1">
      <c r="A4" s="308" t="s">
        <v>293</v>
      </c>
      <c r="B4" s="308"/>
      <c r="C4" s="308"/>
    </row>
    <row r="5" spans="1:3" ht="6" customHeight="1">
      <c r="A5" s="115"/>
      <c r="B5" s="115"/>
      <c r="C5" s="115"/>
    </row>
    <row r="6" spans="1:3" ht="19.149999999999999" customHeight="1">
      <c r="B6" s="5"/>
      <c r="C6" s="6" t="s">
        <v>46</v>
      </c>
    </row>
    <row r="7" spans="1:3" s="8" customFormat="1" ht="37.5">
      <c r="A7" s="33"/>
      <c r="B7" s="34" t="s">
        <v>12</v>
      </c>
      <c r="C7" s="35" t="s">
        <v>13</v>
      </c>
    </row>
    <row r="8" spans="1:3" s="8" customFormat="1" ht="18.75">
      <c r="A8" s="66" t="s">
        <v>0</v>
      </c>
      <c r="B8" s="78"/>
      <c r="C8" s="111">
        <v>993.82</v>
      </c>
    </row>
    <row r="9" spans="1:3" s="8" customFormat="1" ht="18.75">
      <c r="A9" s="68" t="s">
        <v>1</v>
      </c>
      <c r="B9" s="79" t="s">
        <v>52</v>
      </c>
      <c r="C9" s="111"/>
    </row>
    <row r="10" spans="1:3" s="8" customFormat="1" ht="18.75">
      <c r="A10" s="69" t="s">
        <v>2</v>
      </c>
      <c r="B10" s="78"/>
      <c r="C10" s="67"/>
    </row>
    <row r="11" spans="1:3" s="8" customFormat="1" ht="33.75" customHeight="1">
      <c r="A11" s="70" t="s">
        <v>197</v>
      </c>
      <c r="B11" s="79" t="s">
        <v>53</v>
      </c>
      <c r="C11" s="111">
        <v>993.8</v>
      </c>
    </row>
    <row r="12" spans="1:3" s="36" customFormat="1" ht="19.5" customHeight="1">
      <c r="A12" s="68" t="s">
        <v>3</v>
      </c>
      <c r="B12" s="79" t="s">
        <v>54</v>
      </c>
      <c r="C12" s="67"/>
    </row>
    <row r="13" spans="1:3" s="8" customFormat="1" ht="31.5">
      <c r="A13" s="71" t="s">
        <v>4</v>
      </c>
      <c r="B13" s="80" t="s">
        <v>59</v>
      </c>
      <c r="C13" s="67"/>
    </row>
    <row r="14" spans="1:3" s="8" customFormat="1" ht="35.25" customHeight="1">
      <c r="A14" s="69" t="s">
        <v>198</v>
      </c>
      <c r="B14" s="80" t="s">
        <v>63</v>
      </c>
      <c r="C14" s="67"/>
    </row>
    <row r="15" spans="1:3" s="8" customFormat="1" ht="31.5">
      <c r="A15" s="69" t="s">
        <v>5</v>
      </c>
      <c r="B15" s="80" t="s">
        <v>60</v>
      </c>
      <c r="C15" s="67"/>
    </row>
    <row r="16" spans="1:3" s="8" customFormat="1" ht="31.5">
      <c r="A16" s="69" t="s">
        <v>199</v>
      </c>
      <c r="B16" s="80" t="s">
        <v>64</v>
      </c>
      <c r="C16" s="67"/>
    </row>
    <row r="17" spans="1:3" s="36" customFormat="1" ht="31.5">
      <c r="A17" s="68" t="s">
        <v>6</v>
      </c>
      <c r="B17" s="79" t="s">
        <v>55</v>
      </c>
      <c r="C17" s="67"/>
    </row>
    <row r="18" spans="1:3" s="8" customFormat="1" ht="31.5">
      <c r="A18" s="69" t="s">
        <v>61</v>
      </c>
      <c r="B18" s="80" t="s">
        <v>65</v>
      </c>
      <c r="C18" s="67"/>
    </row>
    <row r="19" spans="1:3" s="8" customFormat="1" ht="47.25">
      <c r="A19" s="69" t="s">
        <v>62</v>
      </c>
      <c r="B19" s="80" t="s">
        <v>66</v>
      </c>
      <c r="C19" s="67"/>
    </row>
    <row r="20" spans="1:3" s="8" customFormat="1" ht="47.25">
      <c r="A20" s="69" t="s">
        <v>7</v>
      </c>
      <c r="B20" s="80" t="s">
        <v>67</v>
      </c>
      <c r="C20" s="67"/>
    </row>
    <row r="21" spans="1:3" s="8" customFormat="1" ht="47.25">
      <c r="A21" s="69" t="s">
        <v>14</v>
      </c>
      <c r="B21" s="80" t="s">
        <v>68</v>
      </c>
      <c r="C21" s="67"/>
    </row>
    <row r="22" spans="1:3" s="36" customFormat="1" ht="31.5">
      <c r="A22" s="68" t="s">
        <v>10</v>
      </c>
      <c r="B22" s="79" t="s">
        <v>56</v>
      </c>
      <c r="C22" s="67"/>
    </row>
    <row r="23" spans="1:3" s="36" customFormat="1" ht="31.5">
      <c r="A23" s="68" t="s">
        <v>69</v>
      </c>
      <c r="B23" s="79" t="s">
        <v>70</v>
      </c>
      <c r="C23" s="67"/>
    </row>
    <row r="24" spans="1:3" s="8" customFormat="1" ht="31.5">
      <c r="A24" s="69" t="s">
        <v>71</v>
      </c>
      <c r="B24" s="80" t="s">
        <v>72</v>
      </c>
      <c r="C24" s="84"/>
    </row>
    <row r="25" spans="1:3" s="8" customFormat="1" ht="31.5">
      <c r="A25" s="69" t="s">
        <v>73</v>
      </c>
      <c r="B25" s="80" t="s">
        <v>72</v>
      </c>
      <c r="C25" s="84"/>
    </row>
    <row r="26" spans="1:3" s="8" customFormat="1" ht="31.5">
      <c r="A26" s="72" t="s">
        <v>8</v>
      </c>
      <c r="B26" s="81" t="s">
        <v>57</v>
      </c>
      <c r="C26" s="67"/>
    </row>
    <row r="27" spans="1:3" s="8" customFormat="1" ht="31.5">
      <c r="A27" s="73" t="s">
        <v>9</v>
      </c>
      <c r="B27" s="82" t="s">
        <v>74</v>
      </c>
      <c r="C27" s="67"/>
    </row>
    <row r="28" spans="1:3" s="8" customFormat="1" ht="47.25">
      <c r="A28" s="69" t="s">
        <v>196</v>
      </c>
      <c r="B28" s="80" t="s">
        <v>75</v>
      </c>
      <c r="C28" s="67"/>
    </row>
    <row r="29" spans="1:3" s="8" customFormat="1" ht="51.75" customHeight="1">
      <c r="A29" s="69" t="s">
        <v>194</v>
      </c>
      <c r="B29" s="80" t="s">
        <v>162</v>
      </c>
      <c r="C29" s="67"/>
    </row>
    <row r="30" spans="1:3" s="8" customFormat="1" ht="51.75" customHeight="1">
      <c r="A30" s="164"/>
      <c r="B30" s="165"/>
      <c r="C30" s="166"/>
    </row>
    <row r="31" spans="1:3" s="8" customFormat="1" ht="18.75">
      <c r="B31" s="37"/>
      <c r="C31" s="38"/>
    </row>
    <row r="32" spans="1:3" s="8" customFormat="1" ht="18.75">
      <c r="B32" s="37"/>
      <c r="C32" s="38"/>
    </row>
    <row r="33" spans="2:3" s="8" customFormat="1" ht="18.75">
      <c r="B33" s="37"/>
      <c r="C33" s="38"/>
    </row>
    <row r="34" spans="2:3" s="8" customFormat="1" ht="18.75">
      <c r="B34" s="37"/>
      <c r="C34" s="38"/>
    </row>
    <row r="35" spans="2:3" s="8" customFormat="1" ht="18.75">
      <c r="B35" s="39"/>
      <c r="C35" s="40"/>
    </row>
    <row r="36" spans="2:3" s="8" customFormat="1" ht="18.75">
      <c r="B36" s="37"/>
      <c r="C36" s="38"/>
    </row>
    <row r="37" spans="2:3" s="8" customFormat="1" ht="18.75">
      <c r="B37" s="37"/>
      <c r="C37" s="38"/>
    </row>
    <row r="38" spans="2:3" s="8" customFormat="1" ht="18.75">
      <c r="B38" s="41"/>
      <c r="C38" s="42"/>
    </row>
    <row r="39" spans="2:3" s="8" customFormat="1" ht="18.75">
      <c r="B39" s="37"/>
      <c r="C39" s="38"/>
    </row>
    <row r="40" spans="2:3" s="8" customFormat="1" ht="18.75">
      <c r="B40" s="37"/>
      <c r="C40" s="38"/>
    </row>
    <row r="41" spans="2:3" s="8" customFormat="1" ht="18.75">
      <c r="B41" s="41"/>
      <c r="C41" s="42"/>
    </row>
    <row r="42" spans="2:3" s="8" customFormat="1" ht="18.75">
      <c r="B42" s="37"/>
      <c r="C42" s="38"/>
    </row>
    <row r="43" spans="2:3" s="8" customFormat="1" ht="18.75">
      <c r="B43" s="37"/>
      <c r="C43" s="38"/>
    </row>
    <row r="44" spans="2:3" s="8" customFormat="1" ht="18.75">
      <c r="B44" s="37"/>
      <c r="C44" s="38"/>
    </row>
    <row r="45" spans="2:3" s="8" customFormat="1" ht="18.75">
      <c r="B45" s="37"/>
      <c r="C45" s="38"/>
    </row>
    <row r="46" spans="2:3" s="8" customFormat="1" ht="18.75">
      <c r="B46" s="43"/>
      <c r="C46" s="44"/>
    </row>
    <row r="47" spans="2:3" s="8" customFormat="1" ht="18.75">
      <c r="B47" s="43"/>
      <c r="C47" s="44"/>
    </row>
    <row r="48" spans="2:3" s="8" customFormat="1" ht="18.75">
      <c r="B48" s="43"/>
      <c r="C48" s="44"/>
    </row>
    <row r="49" spans="3:3" s="8" customFormat="1" ht="18.75">
      <c r="C49" s="45"/>
    </row>
    <row r="50" spans="3:3" s="8" customFormat="1" ht="18.75">
      <c r="C50" s="45"/>
    </row>
    <row r="51" spans="3:3" s="8" customFormat="1" ht="18.75">
      <c r="C51" s="45"/>
    </row>
    <row r="52" spans="3:3" s="8" customFormat="1" ht="18.75">
      <c r="C52" s="45"/>
    </row>
    <row r="53" spans="3:3" s="8" customFormat="1" ht="18.75">
      <c r="C53" s="45"/>
    </row>
    <row r="54" spans="3:3" s="8" customFormat="1" ht="18.75">
      <c r="C54" s="45"/>
    </row>
    <row r="55" spans="3:3" s="8" customFormat="1" ht="18.75">
      <c r="C55" s="45"/>
    </row>
    <row r="56" spans="3:3" s="8" customFormat="1" ht="18.75">
      <c r="C56" s="45"/>
    </row>
    <row r="57" spans="3:3" s="8" customFormat="1" ht="18.75">
      <c r="C57" s="45"/>
    </row>
    <row r="58" spans="3:3" s="8" customFormat="1" ht="18.75">
      <c r="C58" s="45"/>
    </row>
    <row r="59" spans="3:3" s="8" customFormat="1" ht="18.75">
      <c r="C59" s="45"/>
    </row>
    <row r="60" spans="3:3" s="8" customFormat="1" ht="18.75">
      <c r="C60" s="45"/>
    </row>
    <row r="61" spans="3:3" s="8" customFormat="1" ht="18.75">
      <c r="C61" s="45"/>
    </row>
    <row r="62" spans="3:3" s="8" customFormat="1" ht="18.75">
      <c r="C62" s="45"/>
    </row>
    <row r="63" spans="3:3" s="8" customFormat="1" ht="18.75">
      <c r="C63" s="45"/>
    </row>
    <row r="64" spans="3:3" s="8" customFormat="1" ht="18.75">
      <c r="C64" s="45"/>
    </row>
    <row r="65" spans="3:3" s="8" customFormat="1" ht="18.75">
      <c r="C65" s="45"/>
    </row>
    <row r="66" spans="3:3" s="8" customFormat="1" ht="18.75">
      <c r="C66" s="45"/>
    </row>
    <row r="67" spans="3:3" s="8" customFormat="1" ht="18.75">
      <c r="C67" s="45"/>
    </row>
    <row r="68" spans="3:3" s="8" customFormat="1" ht="18.75">
      <c r="C68" s="45"/>
    </row>
    <row r="69" spans="3:3" s="8" customFormat="1" ht="18.75">
      <c r="C69" s="45"/>
    </row>
    <row r="70" spans="3:3" s="8" customFormat="1" ht="18.75">
      <c r="C70" s="45"/>
    </row>
    <row r="71" spans="3:3" s="8" customFormat="1" ht="18.75">
      <c r="C71" s="45"/>
    </row>
    <row r="72" spans="3:3" s="8" customFormat="1" ht="18.75">
      <c r="C72" s="45"/>
    </row>
    <row r="73" spans="3:3" s="8" customFormat="1" ht="18.75">
      <c r="C73" s="45"/>
    </row>
    <row r="74" spans="3:3" s="8" customFormat="1" ht="18.75">
      <c r="C74" s="45"/>
    </row>
    <row r="75" spans="3:3" s="8" customFormat="1" ht="18.75">
      <c r="C75" s="45"/>
    </row>
    <row r="76" spans="3:3" s="8" customFormat="1" ht="18.75">
      <c r="C76" s="45"/>
    </row>
    <row r="77" spans="3:3" s="8" customFormat="1" ht="18.75">
      <c r="C77" s="45"/>
    </row>
    <row r="78" spans="3:3" s="8" customFormat="1" ht="18.75">
      <c r="C78" s="45"/>
    </row>
    <row r="79" spans="3:3" s="8" customFormat="1" ht="18.75">
      <c r="C79" s="45"/>
    </row>
    <row r="80" spans="3:3" s="8" customFormat="1" ht="18.75">
      <c r="C80" s="45"/>
    </row>
    <row r="81" spans="3:3" s="8" customFormat="1" ht="18.75">
      <c r="C81" s="45"/>
    </row>
    <row r="82" spans="3:3" s="8" customFormat="1" ht="18.75">
      <c r="C82" s="45"/>
    </row>
    <row r="83" spans="3:3" s="8" customFormat="1" ht="18.75">
      <c r="C83" s="45"/>
    </row>
    <row r="84" spans="3:3" s="8" customFormat="1" ht="18.75">
      <c r="C84" s="45"/>
    </row>
    <row r="85" spans="3:3" s="8" customFormat="1" ht="18.75">
      <c r="C85" s="45"/>
    </row>
    <row r="86" spans="3:3" s="8" customFormat="1" ht="18.75">
      <c r="C86" s="45"/>
    </row>
    <row r="87" spans="3:3" s="8" customFormat="1" ht="18.75">
      <c r="C87" s="45"/>
    </row>
    <row r="88" spans="3:3" s="8" customFormat="1" ht="18.75">
      <c r="C88" s="45"/>
    </row>
    <row r="89" spans="3:3" s="8" customFormat="1" ht="18.75">
      <c r="C89" s="45"/>
    </row>
    <row r="90" spans="3:3" s="8" customFormat="1" ht="18.75">
      <c r="C90" s="45"/>
    </row>
    <row r="91" spans="3:3" s="8" customFormat="1" ht="18.75">
      <c r="C91" s="45"/>
    </row>
    <row r="92" spans="3:3" s="8" customFormat="1" ht="18.75">
      <c r="C92" s="45"/>
    </row>
    <row r="93" spans="3:3" s="8" customFormat="1" ht="18.75">
      <c r="C93" s="45"/>
    </row>
    <row r="94" spans="3:3" s="8" customFormat="1" ht="18.75">
      <c r="C94" s="45"/>
    </row>
    <row r="95" spans="3:3" s="8" customFormat="1" ht="18.75">
      <c r="C95" s="45"/>
    </row>
    <row r="96" spans="3:3" s="8" customFormat="1" ht="18.75">
      <c r="C96" s="45"/>
    </row>
    <row r="97" spans="3:3" s="8" customFormat="1" ht="18.75">
      <c r="C97" s="45"/>
    </row>
    <row r="98" spans="3:3" s="8" customFormat="1" ht="18.75">
      <c r="C98" s="45"/>
    </row>
    <row r="99" spans="3:3" s="8" customFormat="1" ht="18.75">
      <c r="C99" s="45"/>
    </row>
    <row r="100" spans="3:3" s="8" customFormat="1" ht="18.75">
      <c r="C100" s="45"/>
    </row>
    <row r="101" spans="3:3" s="8" customFormat="1" ht="18.75">
      <c r="C101" s="45"/>
    </row>
    <row r="102" spans="3:3" s="8" customFormat="1" ht="18.75">
      <c r="C102" s="45"/>
    </row>
    <row r="103" spans="3:3" s="8" customFormat="1" ht="18.75">
      <c r="C103" s="45"/>
    </row>
    <row r="104" spans="3:3" s="8" customFormat="1" ht="18.75">
      <c r="C104" s="45"/>
    </row>
    <row r="105" spans="3:3" s="8" customFormat="1" ht="18.75">
      <c r="C105" s="45"/>
    </row>
    <row r="106" spans="3:3" s="8" customFormat="1" ht="18.75">
      <c r="C106" s="45"/>
    </row>
    <row r="107" spans="3:3" s="8" customFormat="1" ht="18.75">
      <c r="C107" s="45"/>
    </row>
    <row r="108" spans="3:3" s="8" customFormat="1" ht="18.75">
      <c r="C108" s="45"/>
    </row>
    <row r="109" spans="3:3" s="8" customFormat="1" ht="18.75">
      <c r="C109" s="45"/>
    </row>
    <row r="110" spans="3:3" s="8" customFormat="1" ht="18.75">
      <c r="C110" s="45"/>
    </row>
    <row r="111" spans="3:3" s="8" customFormat="1" ht="18.75">
      <c r="C111" s="45"/>
    </row>
    <row r="112" spans="3:3" s="8" customFormat="1" ht="18.75">
      <c r="C112" s="45"/>
    </row>
    <row r="113" spans="3:3" s="8" customFormat="1" ht="18.75">
      <c r="C113" s="45"/>
    </row>
    <row r="114" spans="3:3" s="8" customFormat="1" ht="18.75">
      <c r="C114" s="45"/>
    </row>
    <row r="115" spans="3:3" s="8" customFormat="1" ht="18.75">
      <c r="C115" s="45"/>
    </row>
    <row r="116" spans="3:3" s="8" customFormat="1" ht="18.75">
      <c r="C116" s="45"/>
    </row>
    <row r="117" spans="3:3" s="8" customFormat="1" ht="18.75">
      <c r="C117" s="45"/>
    </row>
    <row r="118" spans="3:3" s="8" customFormat="1" ht="18.75">
      <c r="C118" s="45"/>
    </row>
    <row r="119" spans="3:3" s="8" customFormat="1" ht="18.75">
      <c r="C119" s="45"/>
    </row>
    <row r="120" spans="3:3" s="8" customFormat="1" ht="18.75">
      <c r="C120" s="45"/>
    </row>
    <row r="121" spans="3:3" s="8" customFormat="1" ht="18.75">
      <c r="C121" s="45"/>
    </row>
    <row r="122" spans="3:3" s="8" customFormat="1" ht="18.75">
      <c r="C122" s="45"/>
    </row>
    <row r="123" spans="3:3" s="8" customFormat="1" ht="18.75">
      <c r="C123" s="45"/>
    </row>
    <row r="124" spans="3:3" s="8" customFormat="1" ht="18.75">
      <c r="C124" s="45"/>
    </row>
    <row r="125" spans="3:3" s="8" customFormat="1" ht="18.75">
      <c r="C125" s="45"/>
    </row>
    <row r="126" spans="3:3" s="8" customFormat="1" ht="18.75">
      <c r="C126" s="45"/>
    </row>
    <row r="127" spans="3:3" s="8" customFormat="1" ht="18.75">
      <c r="C127" s="45"/>
    </row>
    <row r="128" spans="3:3" s="8" customFormat="1" ht="18.75">
      <c r="C128" s="45"/>
    </row>
    <row r="129" spans="3:3" s="8" customFormat="1" ht="18.75">
      <c r="C129" s="45"/>
    </row>
    <row r="130" spans="3:3" s="8" customFormat="1" ht="18.75">
      <c r="C130" s="45"/>
    </row>
    <row r="131" spans="3:3" s="8" customFormat="1" ht="18.75">
      <c r="C131" s="45"/>
    </row>
    <row r="132" spans="3:3" s="8" customFormat="1" ht="18.75">
      <c r="C132" s="45"/>
    </row>
    <row r="133" spans="3:3" s="8" customFormat="1" ht="18.75">
      <c r="C133" s="45"/>
    </row>
    <row r="134" spans="3:3" s="8" customFormat="1" ht="18.75">
      <c r="C134" s="45"/>
    </row>
    <row r="135" spans="3:3" s="8" customFormat="1" ht="18.75">
      <c r="C135" s="45"/>
    </row>
    <row r="136" spans="3:3" s="8" customFormat="1" ht="18.75">
      <c r="C136" s="45"/>
    </row>
    <row r="137" spans="3:3" s="8" customFormat="1" ht="18.75">
      <c r="C137" s="45"/>
    </row>
    <row r="138" spans="3:3" s="8" customFormat="1" ht="18.75">
      <c r="C138" s="45"/>
    </row>
    <row r="139" spans="3:3" s="8" customFormat="1" ht="18.75">
      <c r="C139" s="45"/>
    </row>
    <row r="140" spans="3:3" s="8" customFormat="1" ht="18.75">
      <c r="C140" s="45"/>
    </row>
    <row r="141" spans="3:3" s="8" customFormat="1" ht="18.75">
      <c r="C141" s="45"/>
    </row>
    <row r="142" spans="3:3" s="8" customFormat="1" ht="18.75">
      <c r="C142" s="45"/>
    </row>
    <row r="143" spans="3:3" s="8" customFormat="1" ht="18.75">
      <c r="C143" s="45"/>
    </row>
    <row r="144" spans="3:3" s="8" customFormat="1" ht="18.75">
      <c r="C144" s="45"/>
    </row>
    <row r="145" spans="3:3" s="8" customFormat="1" ht="18.75">
      <c r="C145" s="45"/>
    </row>
    <row r="146" spans="3:3" s="8" customFormat="1" ht="18.75">
      <c r="C146" s="45"/>
    </row>
    <row r="147" spans="3:3" s="8" customFormat="1" ht="18.75">
      <c r="C147" s="45"/>
    </row>
    <row r="148" spans="3:3" s="8" customFormat="1" ht="18.75">
      <c r="C148" s="45"/>
    </row>
    <row r="149" spans="3:3" s="8" customFormat="1" ht="18.75">
      <c r="C149" s="45"/>
    </row>
    <row r="150" spans="3:3" s="8" customFormat="1" ht="18.75">
      <c r="C150" s="45"/>
    </row>
    <row r="151" spans="3:3" s="8" customFormat="1" ht="18.75">
      <c r="C151" s="45"/>
    </row>
    <row r="152" spans="3:3" s="8" customFormat="1" ht="18.75">
      <c r="C152" s="45"/>
    </row>
    <row r="153" spans="3:3">
      <c r="C153" s="7"/>
    </row>
    <row r="154" spans="3:3">
      <c r="C154" s="7"/>
    </row>
    <row r="155" spans="3:3">
      <c r="C155" s="7"/>
    </row>
    <row r="156" spans="3:3">
      <c r="C156" s="7"/>
    </row>
    <row r="157" spans="3:3">
      <c r="C157" s="7"/>
    </row>
    <row r="158" spans="3:3">
      <c r="C158" s="7"/>
    </row>
  </sheetData>
  <mergeCells count="1">
    <mergeCell ref="A4:C4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I45"/>
  <sheetViews>
    <sheetView view="pageBreakPreview" topLeftCell="A7" zoomScaleNormal="75" zoomScaleSheetLayoutView="100" workbookViewId="0">
      <selection activeCell="F7" sqref="F7"/>
    </sheetView>
  </sheetViews>
  <sheetFormatPr defaultColWidth="9.140625" defaultRowHeight="12.75"/>
  <cols>
    <col min="1" max="1" width="17.42578125" style="9" customWidth="1"/>
    <col min="2" max="2" width="35.85546875" style="12" customWidth="1"/>
    <col min="3" max="3" width="69.5703125" style="13" customWidth="1"/>
    <col min="4" max="4" width="13.85546875" style="12" customWidth="1"/>
    <col min="5" max="5" width="13.5703125" style="9" customWidth="1"/>
    <col min="6" max="6" width="15.5703125" style="9" customWidth="1"/>
    <col min="7" max="16384" width="9.140625" style="9"/>
  </cols>
  <sheetData>
    <row r="1" spans="1:9" ht="80.25" customHeight="1">
      <c r="D1" s="311" t="s">
        <v>306</v>
      </c>
      <c r="E1" s="311"/>
      <c r="F1" s="311"/>
    </row>
    <row r="2" spans="1:9" ht="87" customHeight="1">
      <c r="A2" s="1"/>
      <c r="C2" s="167"/>
      <c r="D2" s="309" t="s">
        <v>294</v>
      </c>
      <c r="E2" s="309"/>
      <c r="F2" s="309"/>
    </row>
    <row r="3" spans="1:9" ht="19.5" customHeight="1">
      <c r="D3" s="168"/>
    </row>
    <row r="4" spans="1:9" s="49" customFormat="1" ht="20.25" customHeight="1">
      <c r="A4" s="310" t="s">
        <v>295</v>
      </c>
      <c r="B4" s="310"/>
      <c r="C4" s="310"/>
      <c r="D4" s="310"/>
      <c r="E4" s="310"/>
      <c r="F4" s="310"/>
    </row>
    <row r="5" spans="1:9" s="49" customFormat="1" ht="18" customHeight="1">
      <c r="A5" s="174"/>
      <c r="B5" s="147"/>
      <c r="C5" s="147"/>
      <c r="D5" s="147"/>
      <c r="E5" s="16"/>
      <c r="F5" s="16"/>
    </row>
    <row r="6" spans="1:9" ht="15.75">
      <c r="A6" s="175"/>
      <c r="B6" s="14"/>
      <c r="C6" s="15"/>
      <c r="D6" s="158"/>
      <c r="E6" s="16"/>
      <c r="F6" s="16"/>
    </row>
    <row r="7" spans="1:9" s="49" customFormat="1" ht="63">
      <c r="A7" s="176"/>
      <c r="B7" s="176" t="s">
        <v>16</v>
      </c>
      <c r="C7" s="176" t="s">
        <v>15</v>
      </c>
      <c r="D7" s="89">
        <v>2025</v>
      </c>
      <c r="E7" s="176" t="s">
        <v>296</v>
      </c>
      <c r="F7" s="89" t="s">
        <v>289</v>
      </c>
    </row>
    <row r="8" spans="1:9" s="16" customFormat="1" ht="15.75">
      <c r="A8" s="93">
        <v>1</v>
      </c>
      <c r="B8" s="93">
        <v>2</v>
      </c>
      <c r="C8" s="93">
        <v>3</v>
      </c>
      <c r="D8" s="138"/>
      <c r="E8" s="77">
        <v>4</v>
      </c>
      <c r="F8" s="77">
        <v>5</v>
      </c>
    </row>
    <row r="9" spans="1:9" s="8" customFormat="1" ht="20.100000000000001" customHeight="1">
      <c r="A9" s="94" t="s">
        <v>76</v>
      </c>
      <c r="B9" s="91" t="s">
        <v>291</v>
      </c>
      <c r="C9" s="95" t="s">
        <v>221</v>
      </c>
      <c r="D9" s="285">
        <f>D10+D22</f>
        <v>11761.199999999999</v>
      </c>
      <c r="E9" s="285">
        <f>E10+E22</f>
        <v>1804</v>
      </c>
      <c r="F9" s="285">
        <f>F10+F22</f>
        <v>13565.199999999999</v>
      </c>
    </row>
    <row r="10" spans="1:9" s="8" customFormat="1" ht="20.100000000000001" customHeight="1">
      <c r="A10" s="61"/>
      <c r="B10" s="62"/>
      <c r="C10" s="89" t="s">
        <v>77</v>
      </c>
      <c r="D10" s="286">
        <f>D11+D15+D17+D14</f>
        <v>11691.4</v>
      </c>
      <c r="E10" s="286">
        <f>F10-D10</f>
        <v>1804</v>
      </c>
      <c r="F10" s="286">
        <f>F11+F15+F17+F14</f>
        <v>13495.4</v>
      </c>
    </row>
    <row r="11" spans="1:9" s="8" customFormat="1" ht="20.100000000000001" customHeight="1">
      <c r="A11" s="94" t="s">
        <v>76</v>
      </c>
      <c r="B11" s="91" t="s">
        <v>135</v>
      </c>
      <c r="C11" s="95" t="s">
        <v>136</v>
      </c>
      <c r="D11" s="285">
        <f>D12</f>
        <v>692.9</v>
      </c>
      <c r="E11" s="285">
        <f>F11-D11</f>
        <v>0</v>
      </c>
      <c r="F11" s="285">
        <f>F12</f>
        <v>692.9</v>
      </c>
    </row>
    <row r="12" spans="1:9" s="8" customFormat="1" ht="20.100000000000001" customHeight="1">
      <c r="A12" s="85" t="s">
        <v>78</v>
      </c>
      <c r="B12" s="86" t="s">
        <v>18</v>
      </c>
      <c r="C12" s="87" t="s">
        <v>19</v>
      </c>
      <c r="D12" s="286">
        <v>692.9</v>
      </c>
      <c r="E12" s="286">
        <f t="shared" ref="E12:E38" si="0">F12-D12</f>
        <v>0</v>
      </c>
      <c r="F12" s="286">
        <v>692.9</v>
      </c>
    </row>
    <row r="13" spans="1:9" s="8" customFormat="1" ht="20.100000000000001" customHeight="1">
      <c r="A13" s="88" t="s">
        <v>76</v>
      </c>
      <c r="B13" s="90" t="s">
        <v>290</v>
      </c>
      <c r="C13" s="74" t="s">
        <v>237</v>
      </c>
      <c r="D13" s="285">
        <f>D14</f>
        <v>5700</v>
      </c>
      <c r="E13" s="285">
        <f>E14</f>
        <v>500</v>
      </c>
      <c r="F13" s="285">
        <f>F14</f>
        <v>6200</v>
      </c>
    </row>
    <row r="14" spans="1:9" s="8" customFormat="1" ht="20.100000000000001" customHeight="1">
      <c r="A14" s="85" t="s">
        <v>78</v>
      </c>
      <c r="B14" s="65" t="s">
        <v>236</v>
      </c>
      <c r="C14" s="75" t="s">
        <v>237</v>
      </c>
      <c r="D14" s="286">
        <v>5700</v>
      </c>
      <c r="E14" s="286">
        <f t="shared" ref="E14" si="1">F14-D14</f>
        <v>500</v>
      </c>
      <c r="F14" s="286">
        <v>6200</v>
      </c>
    </row>
    <row r="15" spans="1:9" s="8" customFormat="1" ht="20.100000000000001" customHeight="1">
      <c r="A15" s="88" t="s">
        <v>76</v>
      </c>
      <c r="B15" s="90" t="s">
        <v>20</v>
      </c>
      <c r="C15" s="96" t="s">
        <v>21</v>
      </c>
      <c r="D15" s="285">
        <f t="shared" ref="D15:F15" si="2">D16</f>
        <v>2.5</v>
      </c>
      <c r="E15" s="285">
        <f t="shared" si="0"/>
        <v>0</v>
      </c>
      <c r="F15" s="285">
        <f t="shared" si="2"/>
        <v>2.5</v>
      </c>
    </row>
    <row r="16" spans="1:9" s="36" customFormat="1" ht="20.100000000000001" customHeight="1">
      <c r="A16" s="85" t="s">
        <v>78</v>
      </c>
      <c r="B16" s="86" t="s">
        <v>139</v>
      </c>
      <c r="C16" s="87" t="s">
        <v>22</v>
      </c>
      <c r="D16" s="286">
        <v>2.5</v>
      </c>
      <c r="E16" s="286">
        <f t="shared" si="0"/>
        <v>0</v>
      </c>
      <c r="F16" s="286">
        <v>2.5</v>
      </c>
      <c r="I16" s="8"/>
    </row>
    <row r="17" spans="1:6" s="8" customFormat="1" ht="20.100000000000001" customHeight="1">
      <c r="A17" s="88" t="s">
        <v>76</v>
      </c>
      <c r="B17" s="90" t="s">
        <v>23</v>
      </c>
      <c r="C17" s="96" t="s">
        <v>24</v>
      </c>
      <c r="D17" s="285">
        <f>D18+D19</f>
        <v>5296</v>
      </c>
      <c r="E17" s="285">
        <f>F17-D17</f>
        <v>1304</v>
      </c>
      <c r="F17" s="285">
        <f>F18+F19</f>
        <v>6600</v>
      </c>
    </row>
    <row r="18" spans="1:6" s="8" customFormat="1" ht="20.100000000000001" customHeight="1">
      <c r="A18" s="85" t="s">
        <v>78</v>
      </c>
      <c r="B18" s="65" t="s">
        <v>137</v>
      </c>
      <c r="C18" s="75" t="s">
        <v>79</v>
      </c>
      <c r="D18" s="286">
        <v>1021.6</v>
      </c>
      <c r="E18" s="286">
        <f t="shared" si="0"/>
        <v>678.4</v>
      </c>
      <c r="F18" s="286">
        <v>1700</v>
      </c>
    </row>
    <row r="19" spans="1:6" s="8" customFormat="1" ht="20.100000000000001" customHeight="1">
      <c r="A19" s="88" t="s">
        <v>78</v>
      </c>
      <c r="B19" s="89" t="s">
        <v>138</v>
      </c>
      <c r="C19" s="74" t="s">
        <v>80</v>
      </c>
      <c r="D19" s="285">
        <v>4274.3999999999996</v>
      </c>
      <c r="E19" s="285">
        <f>E20+E21</f>
        <v>625.59999999999991</v>
      </c>
      <c r="F19" s="285">
        <f>F20+F21</f>
        <v>4900</v>
      </c>
    </row>
    <row r="20" spans="1:6" s="8" customFormat="1" ht="20.100000000000001" customHeight="1">
      <c r="A20" s="85" t="s">
        <v>78</v>
      </c>
      <c r="B20" s="65" t="s">
        <v>313</v>
      </c>
      <c r="C20" s="75" t="s">
        <v>315</v>
      </c>
      <c r="D20" s="286">
        <v>1500</v>
      </c>
      <c r="E20" s="286">
        <f>F20-D20</f>
        <v>400</v>
      </c>
      <c r="F20" s="286">
        <v>1900</v>
      </c>
    </row>
    <row r="21" spans="1:6" s="8" customFormat="1" ht="20.100000000000001" customHeight="1">
      <c r="A21" s="85" t="s">
        <v>78</v>
      </c>
      <c r="B21" s="65" t="s">
        <v>314</v>
      </c>
      <c r="C21" s="75" t="s">
        <v>316</v>
      </c>
      <c r="D21" s="286">
        <v>2774.4</v>
      </c>
      <c r="E21" s="286">
        <f>F21-D21</f>
        <v>225.59999999999991</v>
      </c>
      <c r="F21" s="286">
        <v>3000</v>
      </c>
    </row>
    <row r="22" spans="1:6" s="36" customFormat="1" ht="20.100000000000001" customHeight="1">
      <c r="A22" s="85"/>
      <c r="B22" s="65"/>
      <c r="C22" s="284" t="s">
        <v>81</v>
      </c>
      <c r="D22" s="285">
        <f>D24+D23</f>
        <v>69.8</v>
      </c>
      <c r="E22" s="285">
        <f t="shared" si="0"/>
        <v>0</v>
      </c>
      <c r="F22" s="285">
        <f>F24+F23</f>
        <v>69.8</v>
      </c>
    </row>
    <row r="23" spans="1:6" s="36" customFormat="1" ht="63">
      <c r="A23" s="88" t="s">
        <v>58</v>
      </c>
      <c r="B23" s="89" t="s">
        <v>333</v>
      </c>
      <c r="C23" s="302" t="s">
        <v>332</v>
      </c>
      <c r="D23" s="285">
        <v>64.8</v>
      </c>
      <c r="E23" s="285">
        <f>F23-D23</f>
        <v>0</v>
      </c>
      <c r="F23" s="285">
        <v>64.8</v>
      </c>
    </row>
    <row r="24" spans="1:6" s="8" customFormat="1" ht="63.75">
      <c r="A24" s="88" t="s">
        <v>58</v>
      </c>
      <c r="B24" s="90" t="s">
        <v>155</v>
      </c>
      <c r="C24" s="96" t="s">
        <v>317</v>
      </c>
      <c r="D24" s="285">
        <v>5</v>
      </c>
      <c r="E24" s="285">
        <f t="shared" si="0"/>
        <v>0</v>
      </c>
      <c r="F24" s="285">
        <v>5</v>
      </c>
    </row>
    <row r="25" spans="1:6" s="50" customFormat="1" ht="20.100000000000001" customHeight="1">
      <c r="A25" s="88" t="s">
        <v>58</v>
      </c>
      <c r="B25" s="90" t="s">
        <v>25</v>
      </c>
      <c r="C25" s="283" t="s">
        <v>82</v>
      </c>
      <c r="D25" s="177">
        <f>D28+D30+D33+D29+D37+D38</f>
        <v>25759.7</v>
      </c>
      <c r="E25" s="177">
        <f>F25-D25</f>
        <v>-1411.7000000000007</v>
      </c>
      <c r="F25" s="177">
        <f>F28+F30+F33+F29+F37+F38</f>
        <v>24348</v>
      </c>
    </row>
    <row r="26" spans="1:6" s="50" customFormat="1" ht="32.25" customHeight="1">
      <c r="A26" s="88" t="s">
        <v>58</v>
      </c>
      <c r="B26" s="90" t="s">
        <v>318</v>
      </c>
      <c r="C26" s="303" t="s">
        <v>319</v>
      </c>
      <c r="D26" s="177">
        <f>D28+D29+D30+D35+D34</f>
        <v>24985.899999999998</v>
      </c>
      <c r="E26" s="177">
        <f>F26-D26</f>
        <v>-1587.8999999999978</v>
      </c>
      <c r="F26" s="177">
        <f>F28+F29+F30+F35+F34</f>
        <v>23398</v>
      </c>
    </row>
    <row r="27" spans="1:6" s="50" customFormat="1" ht="32.25" customHeight="1">
      <c r="A27" s="88" t="s">
        <v>58</v>
      </c>
      <c r="B27" s="90" t="s">
        <v>321</v>
      </c>
      <c r="C27" s="74" t="s">
        <v>322</v>
      </c>
      <c r="D27" s="177">
        <f t="shared" ref="D27" si="3">D28+D29</f>
        <v>4041.6</v>
      </c>
      <c r="E27" s="177">
        <f t="shared" ref="E27:F27" si="4">E28+E29</f>
        <v>0</v>
      </c>
      <c r="F27" s="177">
        <f t="shared" si="4"/>
        <v>4041.6</v>
      </c>
    </row>
    <row r="28" spans="1:6" s="49" customFormat="1" ht="32.25" customHeight="1">
      <c r="A28" s="85" t="s">
        <v>58</v>
      </c>
      <c r="B28" s="86" t="s">
        <v>218</v>
      </c>
      <c r="C28" s="75" t="s">
        <v>170</v>
      </c>
      <c r="D28" s="178">
        <v>611.1</v>
      </c>
      <c r="E28" s="178">
        <f t="shared" si="0"/>
        <v>0</v>
      </c>
      <c r="F28" s="178">
        <v>611.1</v>
      </c>
    </row>
    <row r="29" spans="1:6" s="49" customFormat="1" ht="33" customHeight="1">
      <c r="A29" s="85" t="s">
        <v>58</v>
      </c>
      <c r="B29" s="86" t="s">
        <v>218</v>
      </c>
      <c r="C29" s="75" t="s">
        <v>170</v>
      </c>
      <c r="D29" s="178">
        <v>3430.5</v>
      </c>
      <c r="E29" s="178">
        <f t="shared" si="0"/>
        <v>0</v>
      </c>
      <c r="F29" s="178">
        <v>3430.5</v>
      </c>
    </row>
    <row r="30" spans="1:6" s="49" customFormat="1" ht="20.100000000000001" customHeight="1">
      <c r="A30" s="88" t="s">
        <v>58</v>
      </c>
      <c r="B30" s="90" t="s">
        <v>192</v>
      </c>
      <c r="C30" s="74" t="s">
        <v>167</v>
      </c>
      <c r="D30" s="177">
        <f>D31+D32</f>
        <v>210.8</v>
      </c>
      <c r="E30" s="177">
        <f t="shared" ref="E30" si="5">E31+E32</f>
        <v>1.3999999999999773</v>
      </c>
      <c r="F30" s="177">
        <f>F31+F32</f>
        <v>212.2</v>
      </c>
    </row>
    <row r="31" spans="1:6" s="49" customFormat="1" ht="32.25" customHeight="1">
      <c r="A31" s="85" t="s">
        <v>58</v>
      </c>
      <c r="B31" s="86" t="s">
        <v>320</v>
      </c>
      <c r="C31" s="304" t="s">
        <v>324</v>
      </c>
      <c r="D31" s="178">
        <v>19.5</v>
      </c>
      <c r="E31" s="178">
        <f>F31-D31</f>
        <v>0</v>
      </c>
      <c r="F31" s="178">
        <v>19.5</v>
      </c>
    </row>
    <row r="32" spans="1:6" s="49" customFormat="1" ht="33" customHeight="1">
      <c r="A32" s="85" t="s">
        <v>58</v>
      </c>
      <c r="B32" s="86" t="s">
        <v>191</v>
      </c>
      <c r="C32" s="304" t="s">
        <v>325</v>
      </c>
      <c r="D32" s="178">
        <v>191.3</v>
      </c>
      <c r="E32" s="178">
        <f t="shared" si="0"/>
        <v>1.3999999999999773</v>
      </c>
      <c r="F32" s="178">
        <v>192.7</v>
      </c>
    </row>
    <row r="33" spans="1:6" s="50" customFormat="1" ht="36" customHeight="1">
      <c r="A33" s="88" t="s">
        <v>58</v>
      </c>
      <c r="B33" s="90" t="s">
        <v>323</v>
      </c>
      <c r="C33" s="74" t="s">
        <v>312</v>
      </c>
      <c r="D33" s="177">
        <f>D34+D35</f>
        <v>20733.5</v>
      </c>
      <c r="E33" s="177">
        <f t="shared" si="0"/>
        <v>-1589.2999999999993</v>
      </c>
      <c r="F33" s="177">
        <f>F34+F35</f>
        <v>19144.2</v>
      </c>
    </row>
    <row r="34" spans="1:6" s="50" customFormat="1" ht="71.25" customHeight="1">
      <c r="A34" s="85" t="s">
        <v>58</v>
      </c>
      <c r="B34" s="86" t="s">
        <v>210</v>
      </c>
      <c r="C34" s="75" t="s">
        <v>211</v>
      </c>
      <c r="D34" s="178">
        <v>748.7</v>
      </c>
      <c r="E34" s="178">
        <f t="shared" si="0"/>
        <v>600</v>
      </c>
      <c r="F34" s="178">
        <v>1348.7</v>
      </c>
    </row>
    <row r="35" spans="1:6" s="49" customFormat="1" ht="34.5" customHeight="1">
      <c r="A35" s="85" t="s">
        <v>58</v>
      </c>
      <c r="B35" s="86" t="s">
        <v>193</v>
      </c>
      <c r="C35" s="75" t="s">
        <v>209</v>
      </c>
      <c r="D35" s="178">
        <v>19984.8</v>
      </c>
      <c r="E35" s="178">
        <f t="shared" si="0"/>
        <v>-2189.2999999999993</v>
      </c>
      <c r="F35" s="178">
        <v>17795.5</v>
      </c>
    </row>
    <row r="36" spans="1:6" s="49" customFormat="1" ht="34.5" customHeight="1">
      <c r="A36" s="88" t="s">
        <v>58</v>
      </c>
      <c r="B36" s="90" t="s">
        <v>334</v>
      </c>
      <c r="C36" s="74" t="s">
        <v>335</v>
      </c>
      <c r="D36" s="177">
        <f t="shared" ref="D36:F36" si="6">D37</f>
        <v>800</v>
      </c>
      <c r="E36" s="177">
        <f t="shared" si="6"/>
        <v>150</v>
      </c>
      <c r="F36" s="177">
        <f t="shared" si="6"/>
        <v>950</v>
      </c>
    </row>
    <row r="37" spans="1:6" s="49" customFormat="1" ht="34.5" customHeight="1">
      <c r="A37" s="85" t="s">
        <v>58</v>
      </c>
      <c r="B37" s="86" t="s">
        <v>336</v>
      </c>
      <c r="C37" s="75" t="s">
        <v>337</v>
      </c>
      <c r="D37" s="178">
        <v>800</v>
      </c>
      <c r="E37" s="178">
        <f t="shared" si="0"/>
        <v>150</v>
      </c>
      <c r="F37" s="178">
        <v>950</v>
      </c>
    </row>
    <row r="38" spans="1:6" s="49" customFormat="1" ht="63">
      <c r="A38" s="85" t="s">
        <v>58</v>
      </c>
      <c r="B38" s="86" t="s">
        <v>348</v>
      </c>
      <c r="C38" s="75" t="s">
        <v>349</v>
      </c>
      <c r="D38" s="178">
        <v>-26.2</v>
      </c>
      <c r="E38" s="178">
        <f t="shared" si="0"/>
        <v>26.2</v>
      </c>
      <c r="F38" s="178">
        <v>0</v>
      </c>
    </row>
    <row r="39" spans="1:6" ht="20.100000000000001" customHeight="1">
      <c r="A39" s="88"/>
      <c r="B39" s="90"/>
      <c r="C39" s="97" t="s">
        <v>83</v>
      </c>
      <c r="D39" s="177">
        <f>D9+D25</f>
        <v>37520.9</v>
      </c>
      <c r="E39" s="177">
        <f>F39-D39</f>
        <v>392.29999999999563</v>
      </c>
      <c r="F39" s="177">
        <f>F9+F25</f>
        <v>37913.199999999997</v>
      </c>
    </row>
    <row r="40" spans="1:6" ht="26.25" customHeight="1">
      <c r="A40" s="171"/>
      <c r="B40" s="92"/>
      <c r="C40" s="92"/>
      <c r="D40" s="92"/>
    </row>
    <row r="41" spans="1:6" ht="15.75">
      <c r="A41" s="171"/>
      <c r="B41" s="172"/>
      <c r="C41" s="173"/>
      <c r="D41" s="172"/>
    </row>
    <row r="42" spans="1:6" ht="15.75">
      <c r="A42" s="16"/>
      <c r="B42" s="172"/>
      <c r="C42" s="173"/>
      <c r="D42" s="172"/>
    </row>
    <row r="43" spans="1:6" ht="15.75">
      <c r="A43" s="16"/>
      <c r="B43" s="172"/>
      <c r="C43" s="173"/>
      <c r="D43" s="172"/>
    </row>
    <row r="44" spans="1:6" ht="15.75">
      <c r="A44" s="16"/>
      <c r="B44" s="172"/>
      <c r="C44" s="173"/>
      <c r="D44" s="172"/>
    </row>
    <row r="45" spans="1:6" ht="15.75">
      <c r="A45" s="16"/>
      <c r="B45" s="172"/>
      <c r="C45" s="173"/>
      <c r="D45" s="172"/>
    </row>
  </sheetData>
  <mergeCells count="3">
    <mergeCell ref="D2:F2"/>
    <mergeCell ref="A4:F4"/>
    <mergeCell ref="D1:F1"/>
  </mergeCells>
  <phoneticPr fontId="3" type="noConversion"/>
  <pageMargins left="0.98425196850393704" right="0.59055118110236227" top="0.78740157480314965" bottom="0.78740157480314965" header="0.51181102362204722" footer="0.43307086614173229"/>
  <pageSetup paperSize="9" scale="5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H86"/>
  <sheetViews>
    <sheetView topLeftCell="A4" zoomScale="70" zoomScaleNormal="70" workbookViewId="0">
      <selection activeCell="A31" sqref="A31"/>
    </sheetView>
  </sheetViews>
  <sheetFormatPr defaultRowHeight="12.75"/>
  <cols>
    <col min="1" max="1" width="72.85546875" style="18" customWidth="1"/>
    <col min="2" max="2" width="13.5703125" style="11" customWidth="1"/>
    <col min="3" max="3" width="13.28515625" style="11" customWidth="1"/>
    <col min="4" max="4" width="15.28515625" style="17" hidden="1" customWidth="1"/>
    <col min="5" max="5" width="15.28515625" style="17" customWidth="1"/>
    <col min="6" max="6" width="17.28515625" style="9" customWidth="1"/>
    <col min="7" max="7" width="14.85546875" style="9" customWidth="1"/>
  </cols>
  <sheetData>
    <row r="1" spans="1:8" ht="69.75" customHeight="1">
      <c r="E1" s="311" t="s">
        <v>307</v>
      </c>
      <c r="F1" s="312"/>
      <c r="G1" s="312"/>
    </row>
    <row r="2" spans="1:8" ht="113.25" customHeight="1">
      <c r="A2" s="1"/>
      <c r="B2" s="116"/>
      <c r="C2" s="116"/>
      <c r="E2" s="309" t="s">
        <v>297</v>
      </c>
      <c r="F2" s="309"/>
      <c r="G2" s="309"/>
    </row>
    <row r="3" spans="1:8" ht="17.25" customHeight="1">
      <c r="D3" s="21"/>
      <c r="E3" s="21"/>
      <c r="F3" s="21"/>
    </row>
    <row r="4" spans="1:8" ht="38.25" customHeight="1">
      <c r="A4" s="313" t="s">
        <v>298</v>
      </c>
      <c r="B4" s="313"/>
      <c r="C4" s="313"/>
      <c r="D4" s="313"/>
      <c r="E4" s="313"/>
      <c r="F4" s="313"/>
      <c r="G4" s="313"/>
      <c r="H4" s="4"/>
    </row>
    <row r="5" spans="1:8" ht="18" customHeight="1">
      <c r="A5" s="169"/>
      <c r="B5" s="169"/>
      <c r="C5" s="169"/>
      <c r="D5" s="169"/>
      <c r="E5" s="169"/>
      <c r="F5" s="169"/>
      <c r="G5" s="20"/>
      <c r="H5" s="4"/>
    </row>
    <row r="6" spans="1:8" s="19" customFormat="1" ht="15.75">
      <c r="A6" s="20"/>
      <c r="B6" s="27"/>
      <c r="C6" s="27"/>
      <c r="D6" s="20"/>
      <c r="E6" s="20"/>
      <c r="G6" s="32" t="s">
        <v>46</v>
      </c>
      <c r="H6" s="4"/>
    </row>
    <row r="7" spans="1:8" s="54" customFormat="1" ht="21" customHeight="1">
      <c r="A7" s="314" t="s">
        <v>36</v>
      </c>
      <c r="B7" s="314" t="s">
        <v>48</v>
      </c>
      <c r="C7" s="314" t="s">
        <v>49</v>
      </c>
      <c r="D7" s="157" t="s">
        <v>153</v>
      </c>
      <c r="E7" s="316" t="s">
        <v>212</v>
      </c>
      <c r="F7" s="316" t="s">
        <v>234</v>
      </c>
      <c r="G7" s="314" t="s">
        <v>233</v>
      </c>
    </row>
    <row r="8" spans="1:8" s="54" customFormat="1" ht="72.75" customHeight="1">
      <c r="A8" s="315"/>
      <c r="B8" s="315"/>
      <c r="C8" s="315"/>
      <c r="D8" s="29" t="s">
        <v>17</v>
      </c>
      <c r="E8" s="316"/>
      <c r="F8" s="316"/>
      <c r="G8" s="315"/>
    </row>
    <row r="9" spans="1:8" s="19" customFormat="1" ht="15.75">
      <c r="A9" s="138">
        <v>1</v>
      </c>
      <c r="B9" s="139">
        <v>2</v>
      </c>
      <c r="C9" s="139">
        <v>3</v>
      </c>
      <c r="D9" s="138">
        <v>4</v>
      </c>
      <c r="E9" s="138"/>
      <c r="F9" s="138">
        <v>4</v>
      </c>
      <c r="G9" s="138">
        <v>5</v>
      </c>
    </row>
    <row r="10" spans="1:8" s="83" customFormat="1" ht="18">
      <c r="A10" s="95" t="s">
        <v>35</v>
      </c>
      <c r="B10" s="110" t="s">
        <v>89</v>
      </c>
      <c r="C10" s="110"/>
      <c r="D10" s="106">
        <f>D12+D13+D16</f>
        <v>0</v>
      </c>
      <c r="E10" s="203">
        <f>'7'!G12</f>
        <v>9591.1000000000022</v>
      </c>
      <c r="F10" s="295">
        <f>'7'!H12</f>
        <v>400</v>
      </c>
      <c r="G10" s="295">
        <f>'7'!I12</f>
        <v>9991.1000000000022</v>
      </c>
    </row>
    <row r="11" spans="1:8" s="83" customFormat="1" ht="31.5">
      <c r="A11" s="95" t="s">
        <v>219</v>
      </c>
      <c r="B11" s="110"/>
      <c r="C11" s="110"/>
      <c r="D11" s="106"/>
      <c r="E11" s="203"/>
      <c r="F11" s="295"/>
      <c r="G11" s="295"/>
    </row>
    <row r="12" spans="1:8" s="30" customFormat="1" ht="31.5">
      <c r="A12" s="98" t="s">
        <v>34</v>
      </c>
      <c r="B12" s="62" t="s">
        <v>89</v>
      </c>
      <c r="C12" s="62" t="s">
        <v>90</v>
      </c>
      <c r="D12" s="107"/>
      <c r="E12" s="204">
        <f>'7'!G13</f>
        <v>758.99999999999989</v>
      </c>
      <c r="F12" s="296">
        <f>'7'!H13</f>
        <v>0</v>
      </c>
      <c r="G12" s="296">
        <f>'7'!I13</f>
        <v>758.99999999999989</v>
      </c>
    </row>
    <row r="13" spans="1:8" s="30" customFormat="1" ht="46.5" customHeight="1">
      <c r="A13" s="98" t="s">
        <v>33</v>
      </c>
      <c r="B13" s="62" t="s">
        <v>89</v>
      </c>
      <c r="C13" s="62" t="s">
        <v>92</v>
      </c>
      <c r="D13" s="107"/>
      <c r="E13" s="204">
        <f>'7'!G18</f>
        <v>3080.2</v>
      </c>
      <c r="F13" s="296">
        <f>'7'!H18</f>
        <v>400</v>
      </c>
      <c r="G13" s="296">
        <f>'7'!I18</f>
        <v>3480.2</v>
      </c>
    </row>
    <row r="14" spans="1:8" s="30" customFormat="1" ht="18">
      <c r="A14" s="98" t="s">
        <v>347</v>
      </c>
      <c r="B14" s="62" t="s">
        <v>89</v>
      </c>
      <c r="C14" s="62" t="s">
        <v>195</v>
      </c>
      <c r="D14" s="107"/>
      <c r="E14" s="204">
        <f>'7'!G32</f>
        <v>0.2</v>
      </c>
      <c r="F14" s="296">
        <f>'7'!H32</f>
        <v>0</v>
      </c>
      <c r="G14" s="296">
        <f>'7'!I32</f>
        <v>0.2</v>
      </c>
    </row>
    <row r="15" spans="1:8" s="30" customFormat="1" ht="18">
      <c r="A15" s="98" t="s">
        <v>226</v>
      </c>
      <c r="B15" s="62" t="s">
        <v>89</v>
      </c>
      <c r="C15" s="62" t="s">
        <v>100</v>
      </c>
      <c r="D15" s="107"/>
      <c r="E15" s="204">
        <f>'7'!G35</f>
        <v>60</v>
      </c>
      <c r="F15" s="296">
        <f>'7'!H35</f>
        <v>0</v>
      </c>
      <c r="G15" s="296">
        <f>'7'!I35</f>
        <v>60</v>
      </c>
    </row>
    <row r="16" spans="1:8" s="30" customFormat="1" ht="18">
      <c r="A16" s="98" t="s">
        <v>32</v>
      </c>
      <c r="B16" s="99" t="s">
        <v>89</v>
      </c>
      <c r="C16" s="99" t="s">
        <v>94</v>
      </c>
      <c r="D16" s="107"/>
      <c r="E16" s="204">
        <f>'7'!G38</f>
        <v>5691.7000000000007</v>
      </c>
      <c r="F16" s="296">
        <f>'7'!H38</f>
        <v>0</v>
      </c>
      <c r="G16" s="296">
        <f>'7'!I38</f>
        <v>5691.7000000000007</v>
      </c>
    </row>
    <row r="17" spans="1:7" s="30" customFormat="1" ht="18">
      <c r="A17" s="95" t="s">
        <v>157</v>
      </c>
      <c r="B17" s="91" t="s">
        <v>90</v>
      </c>
      <c r="C17" s="91"/>
      <c r="D17" s="106">
        <f>D18</f>
        <v>0</v>
      </c>
      <c r="E17" s="203">
        <f>'7'!G53</f>
        <v>191.3</v>
      </c>
      <c r="F17" s="295">
        <f>'7'!H53</f>
        <v>1.3999999999999773</v>
      </c>
      <c r="G17" s="295">
        <f>'7'!I53</f>
        <v>192.7</v>
      </c>
    </row>
    <row r="18" spans="1:7" s="30" customFormat="1" ht="18">
      <c r="A18" s="98" t="s">
        <v>166</v>
      </c>
      <c r="B18" s="62" t="s">
        <v>90</v>
      </c>
      <c r="C18" s="62" t="s">
        <v>95</v>
      </c>
      <c r="D18" s="107"/>
      <c r="E18" s="204">
        <f>'7'!G54</f>
        <v>191.3</v>
      </c>
      <c r="F18" s="296">
        <f>'7'!H54</f>
        <v>1.3999999999999986</v>
      </c>
      <c r="G18" s="296">
        <f>'7'!I54</f>
        <v>192.7</v>
      </c>
    </row>
    <row r="19" spans="1:7" s="83" customFormat="1" ht="30.75" customHeight="1">
      <c r="A19" s="95" t="s">
        <v>31</v>
      </c>
      <c r="B19" s="91" t="s">
        <v>95</v>
      </c>
      <c r="C19" s="91"/>
      <c r="D19" s="106">
        <f>D21+D22</f>
        <v>0</v>
      </c>
      <c r="E19" s="203">
        <f>'7'!G58</f>
        <v>360.8</v>
      </c>
      <c r="F19" s="295">
        <f>'7'!H58</f>
        <v>55</v>
      </c>
      <c r="G19" s="295">
        <f>'7'!I58</f>
        <v>415.8</v>
      </c>
    </row>
    <row r="20" spans="1:7" s="83" customFormat="1" ht="30.75" customHeight="1">
      <c r="A20" s="98" t="s">
        <v>44</v>
      </c>
      <c r="B20" s="62" t="s">
        <v>95</v>
      </c>
      <c r="C20" s="62" t="s">
        <v>96</v>
      </c>
      <c r="D20" s="106"/>
      <c r="E20" s="204">
        <f>'7'!G59</f>
        <v>300</v>
      </c>
      <c r="F20" s="296">
        <f>'7'!H59</f>
        <v>0</v>
      </c>
      <c r="G20" s="296">
        <f>'7'!I59</f>
        <v>300</v>
      </c>
    </row>
    <row r="21" spans="1:7" s="30" customFormat="1" ht="18">
      <c r="A21" s="98" t="s">
        <v>263</v>
      </c>
      <c r="B21" s="62" t="s">
        <v>95</v>
      </c>
      <c r="C21" s="62" t="s">
        <v>187</v>
      </c>
      <c r="D21" s="107"/>
      <c r="E21" s="204">
        <f>'7'!G63</f>
        <v>40.799999999999997</v>
      </c>
      <c r="F21" s="296">
        <f>'7'!H63</f>
        <v>55</v>
      </c>
      <c r="G21" s="296">
        <f>'7'!I63</f>
        <v>95.8</v>
      </c>
    </row>
    <row r="22" spans="1:7" s="30" customFormat="1" ht="31.5">
      <c r="A22" s="98" t="s">
        <v>43</v>
      </c>
      <c r="B22" s="62" t="s">
        <v>95</v>
      </c>
      <c r="C22" s="62" t="s">
        <v>97</v>
      </c>
      <c r="D22" s="107"/>
      <c r="E22" s="204">
        <f>'7'!G67</f>
        <v>20</v>
      </c>
      <c r="F22" s="296">
        <f>'7'!H67</f>
        <v>0</v>
      </c>
      <c r="G22" s="296">
        <f>'7'!I67</f>
        <v>20</v>
      </c>
    </row>
    <row r="23" spans="1:7" s="83" customFormat="1" ht="18">
      <c r="A23" s="95" t="s">
        <v>30</v>
      </c>
      <c r="B23" s="110" t="s">
        <v>92</v>
      </c>
      <c r="C23" s="110"/>
      <c r="D23" s="106">
        <f>D24+D26</f>
        <v>0</v>
      </c>
      <c r="E23" s="203">
        <f>'7'!G74</f>
        <v>1000</v>
      </c>
      <c r="F23" s="295">
        <f>'7'!H74</f>
        <v>600</v>
      </c>
      <c r="G23" s="295">
        <f>'7'!I74</f>
        <v>1600</v>
      </c>
    </row>
    <row r="24" spans="1:7" s="30" customFormat="1" ht="18" hidden="1">
      <c r="A24" s="98" t="s">
        <v>158</v>
      </c>
      <c r="B24" s="99" t="s">
        <v>92</v>
      </c>
      <c r="C24" s="99" t="s">
        <v>96</v>
      </c>
      <c r="D24" s="107"/>
      <c r="E24" s="204"/>
      <c r="F24" s="296">
        <f t="shared" ref="F24:F29" si="0">G24-E24</f>
        <v>0</v>
      </c>
      <c r="G24" s="297"/>
    </row>
    <row r="25" spans="1:7" s="30" customFormat="1" ht="18">
      <c r="A25" s="98" t="s">
        <v>158</v>
      </c>
      <c r="B25" s="99" t="s">
        <v>92</v>
      </c>
      <c r="C25" s="99" t="s">
        <v>96</v>
      </c>
      <c r="D25" s="107"/>
      <c r="E25" s="204">
        <f>'7'!G75</f>
        <v>600</v>
      </c>
      <c r="F25" s="296">
        <f>'7'!H75</f>
        <v>600</v>
      </c>
      <c r="G25" s="296">
        <f>'7'!I75</f>
        <v>1200</v>
      </c>
    </row>
    <row r="26" spans="1:7" s="30" customFormat="1" ht="18">
      <c r="A26" s="119" t="s">
        <v>130</v>
      </c>
      <c r="B26" s="99" t="s">
        <v>92</v>
      </c>
      <c r="C26" s="99" t="s">
        <v>131</v>
      </c>
      <c r="D26" s="107"/>
      <c r="E26" s="204">
        <f>'7'!G78</f>
        <v>400</v>
      </c>
      <c r="F26" s="296">
        <f>'7'!H78</f>
        <v>0</v>
      </c>
      <c r="G26" s="296">
        <f>'7'!I78</f>
        <v>400</v>
      </c>
    </row>
    <row r="27" spans="1:7" s="83" customFormat="1" ht="18">
      <c r="A27" s="95" t="s">
        <v>29</v>
      </c>
      <c r="B27" s="110" t="s">
        <v>98</v>
      </c>
      <c r="C27" s="110"/>
      <c r="D27" s="106">
        <f>SUM(D28:D31)</f>
        <v>0</v>
      </c>
      <c r="E27" s="203">
        <f>'7'!G81</f>
        <v>6871.0000000000009</v>
      </c>
      <c r="F27" s="295">
        <f>'7'!H81</f>
        <v>-551.00000000000091</v>
      </c>
      <c r="G27" s="295">
        <f>'7'!I81</f>
        <v>6320</v>
      </c>
    </row>
    <row r="28" spans="1:7" s="30" customFormat="1" ht="18" hidden="1">
      <c r="A28" s="98" t="s">
        <v>124</v>
      </c>
      <c r="B28" s="99" t="s">
        <v>98</v>
      </c>
      <c r="C28" s="99" t="s">
        <v>89</v>
      </c>
      <c r="D28" s="107"/>
      <c r="E28" s="204"/>
      <c r="F28" s="296">
        <f t="shared" si="0"/>
        <v>0</v>
      </c>
      <c r="G28" s="297"/>
    </row>
    <row r="29" spans="1:7" s="30" customFormat="1" ht="18" hidden="1">
      <c r="A29" s="98" t="s">
        <v>156</v>
      </c>
      <c r="B29" s="99" t="s">
        <v>98</v>
      </c>
      <c r="C29" s="99" t="s">
        <v>90</v>
      </c>
      <c r="D29" s="107"/>
      <c r="E29" s="204"/>
      <c r="F29" s="296">
        <f t="shared" si="0"/>
        <v>0</v>
      </c>
      <c r="G29" s="297"/>
    </row>
    <row r="30" spans="1:7" s="30" customFormat="1" ht="18">
      <c r="A30" s="98" t="s">
        <v>156</v>
      </c>
      <c r="B30" s="99" t="s">
        <v>98</v>
      </c>
      <c r="C30" s="99" t="s">
        <v>90</v>
      </c>
      <c r="D30" s="107"/>
      <c r="E30" s="204">
        <f>'7'!G82</f>
        <v>539.29999999999995</v>
      </c>
      <c r="F30" s="296">
        <f>'7'!H82</f>
        <v>0</v>
      </c>
      <c r="G30" s="296">
        <f>'7'!I82</f>
        <v>539.29999999999995</v>
      </c>
    </row>
    <row r="31" spans="1:7" s="30" customFormat="1" ht="18">
      <c r="A31" s="98" t="s">
        <v>28</v>
      </c>
      <c r="B31" s="99" t="s">
        <v>98</v>
      </c>
      <c r="C31" s="99" t="s">
        <v>95</v>
      </c>
      <c r="D31" s="107"/>
      <c r="E31" s="204">
        <f>'7'!G89</f>
        <v>6331.7000000000007</v>
      </c>
      <c r="F31" s="296">
        <f>'7'!H89</f>
        <v>-551.00000000000045</v>
      </c>
      <c r="G31" s="296">
        <f>'7'!I89</f>
        <v>5780.7</v>
      </c>
    </row>
    <row r="32" spans="1:7" s="83" customFormat="1" ht="18">
      <c r="A32" s="95" t="s">
        <v>45</v>
      </c>
      <c r="B32" s="110" t="s">
        <v>99</v>
      </c>
      <c r="C32" s="110"/>
      <c r="D32" s="106">
        <f>D33</f>
        <v>0</v>
      </c>
      <c r="E32" s="203">
        <f>'7'!G97</f>
        <v>20500.5</v>
      </c>
      <c r="F32" s="295">
        <f>'7'!H97</f>
        <v>-113.10000000000218</v>
      </c>
      <c r="G32" s="295">
        <f>'7'!I97</f>
        <v>20387.399999999998</v>
      </c>
    </row>
    <row r="33" spans="1:7" s="30" customFormat="1" ht="18">
      <c r="A33" s="98" t="s">
        <v>27</v>
      </c>
      <c r="B33" s="99" t="s">
        <v>99</v>
      </c>
      <c r="C33" s="99" t="s">
        <v>89</v>
      </c>
      <c r="D33" s="107"/>
      <c r="E33" s="204">
        <f>'7'!G98</f>
        <v>20500.5</v>
      </c>
      <c r="F33" s="296">
        <f>'7'!H98</f>
        <v>-113.10000000000218</v>
      </c>
      <c r="G33" s="296">
        <f>'7'!I98</f>
        <v>20387.399999999998</v>
      </c>
    </row>
    <row r="34" spans="1:7" s="83" customFormat="1" ht="18">
      <c r="A34" s="100" t="s">
        <v>26</v>
      </c>
      <c r="B34" s="101"/>
      <c r="C34" s="101"/>
      <c r="D34" s="137" t="e">
        <f>D10+D17+D19+D23+D27+D32+#REF!+#REF!</f>
        <v>#REF!</v>
      </c>
      <c r="E34" s="306">
        <f>E10+E17+E19+E23+E27+E32</f>
        <v>38514.699999999997</v>
      </c>
      <c r="F34" s="306">
        <f t="shared" ref="F34:G34" si="1">F10+F17+F19+F23+F27+F32</f>
        <v>392.299999999997</v>
      </c>
      <c r="G34" s="306">
        <f t="shared" si="1"/>
        <v>38907</v>
      </c>
    </row>
    <row r="35" spans="1:7" s="30" customFormat="1" ht="18.75">
      <c r="A35" s="51"/>
      <c r="B35" s="52"/>
      <c r="C35" s="52"/>
      <c r="D35" s="53"/>
      <c r="E35" s="53"/>
      <c r="F35" s="49"/>
      <c r="G35" s="49"/>
    </row>
    <row r="36" spans="1:7" s="30" customFormat="1" ht="18.75">
      <c r="A36" s="51"/>
      <c r="B36" s="52"/>
      <c r="C36" s="52"/>
      <c r="D36" s="53"/>
      <c r="E36" s="53"/>
      <c r="F36" s="49"/>
      <c r="G36" s="49"/>
    </row>
    <row r="37" spans="1:7" s="30" customFormat="1" ht="18.75">
      <c r="A37" s="51"/>
      <c r="B37" s="52"/>
      <c r="C37" s="52"/>
      <c r="D37" s="53"/>
      <c r="E37" s="53"/>
      <c r="F37" s="49"/>
      <c r="G37" s="49"/>
    </row>
    <row r="38" spans="1:7" s="30" customFormat="1" ht="18.75">
      <c r="A38" s="51"/>
      <c r="B38" s="52"/>
      <c r="C38" s="52"/>
      <c r="D38" s="53"/>
      <c r="E38" s="53"/>
      <c r="F38" s="49"/>
      <c r="G38" s="49"/>
    </row>
    <row r="39" spans="1:7" s="30" customFormat="1" ht="18.75">
      <c r="A39" s="51"/>
      <c r="B39" s="52"/>
      <c r="C39" s="52"/>
      <c r="D39" s="53"/>
      <c r="E39" s="53"/>
      <c r="F39" s="49"/>
      <c r="G39" s="49"/>
    </row>
    <row r="40" spans="1:7" s="30" customFormat="1" ht="18.75">
      <c r="A40" s="51"/>
      <c r="B40" s="52"/>
      <c r="C40" s="52"/>
      <c r="D40" s="53"/>
      <c r="E40" s="53"/>
      <c r="F40" s="49"/>
      <c r="G40" s="49"/>
    </row>
    <row r="41" spans="1:7" s="30" customFormat="1" ht="18.75">
      <c r="A41" s="51"/>
      <c r="B41" s="52"/>
      <c r="C41" s="52"/>
      <c r="D41" s="53"/>
      <c r="E41" s="53"/>
      <c r="F41" s="49"/>
      <c r="G41" s="49"/>
    </row>
    <row r="42" spans="1:7" s="30" customFormat="1" ht="18.75">
      <c r="A42" s="51"/>
      <c r="B42" s="52"/>
      <c r="C42" s="52"/>
      <c r="D42" s="53"/>
      <c r="E42" s="53"/>
      <c r="F42" s="49"/>
      <c r="G42" s="49"/>
    </row>
    <row r="43" spans="1:7" s="30" customFormat="1" ht="18.75">
      <c r="A43" s="51"/>
      <c r="B43" s="52"/>
      <c r="C43" s="52"/>
      <c r="D43" s="53"/>
      <c r="E43" s="53"/>
      <c r="F43" s="49"/>
      <c r="G43" s="49"/>
    </row>
    <row r="44" spans="1:7" s="30" customFormat="1" ht="18.75">
      <c r="A44" s="51"/>
      <c r="B44" s="52"/>
      <c r="C44" s="52"/>
      <c r="D44" s="53"/>
      <c r="E44" s="53"/>
      <c r="F44" s="49"/>
      <c r="G44" s="49"/>
    </row>
    <row r="45" spans="1:7" s="30" customFormat="1" ht="18.75">
      <c r="A45" s="51"/>
      <c r="B45" s="52"/>
      <c r="C45" s="52"/>
      <c r="D45" s="53"/>
      <c r="E45" s="53"/>
      <c r="F45" s="49"/>
      <c r="G45" s="49"/>
    </row>
    <row r="46" spans="1:7" s="30" customFormat="1" ht="18.75">
      <c r="A46" s="51"/>
      <c r="B46" s="52"/>
      <c r="C46" s="52"/>
      <c r="D46" s="53"/>
      <c r="E46" s="53"/>
      <c r="F46" s="49"/>
      <c r="G46" s="49"/>
    </row>
    <row r="47" spans="1:7" s="30" customFormat="1" ht="18.75">
      <c r="A47" s="51"/>
      <c r="B47" s="52"/>
      <c r="C47" s="52"/>
      <c r="D47" s="53"/>
      <c r="E47" s="53"/>
      <c r="F47" s="49"/>
      <c r="G47" s="49"/>
    </row>
    <row r="48" spans="1:7" s="30" customFormat="1" ht="18.75">
      <c r="A48" s="51"/>
      <c r="B48" s="52"/>
      <c r="C48" s="52"/>
      <c r="D48" s="53"/>
      <c r="E48" s="53"/>
      <c r="F48" s="49"/>
      <c r="G48" s="49"/>
    </row>
    <row r="49" spans="1:7" s="30" customFormat="1" ht="18.75">
      <c r="A49" s="51"/>
      <c r="B49" s="52"/>
      <c r="C49" s="52"/>
      <c r="D49" s="53"/>
      <c r="E49" s="53"/>
      <c r="F49" s="49"/>
      <c r="G49" s="49"/>
    </row>
    <row r="50" spans="1:7" s="30" customFormat="1" ht="18.75">
      <c r="A50" s="51"/>
      <c r="B50" s="52"/>
      <c r="C50" s="52"/>
      <c r="D50" s="53"/>
      <c r="E50" s="53"/>
      <c r="F50" s="49"/>
      <c r="G50" s="49"/>
    </row>
    <row r="51" spans="1:7" s="30" customFormat="1" ht="18.75">
      <c r="A51" s="51"/>
      <c r="B51" s="52"/>
      <c r="C51" s="52"/>
      <c r="D51" s="53"/>
      <c r="E51" s="53"/>
      <c r="F51" s="49"/>
      <c r="G51" s="49"/>
    </row>
    <row r="52" spans="1:7" s="30" customFormat="1" ht="18.75">
      <c r="A52" s="51"/>
      <c r="B52" s="52"/>
      <c r="C52" s="52"/>
      <c r="D52" s="53"/>
      <c r="E52" s="53"/>
      <c r="F52" s="49"/>
      <c r="G52" s="49"/>
    </row>
    <row r="53" spans="1:7" s="30" customFormat="1" ht="18.75">
      <c r="A53" s="51"/>
      <c r="B53" s="52"/>
      <c r="C53" s="52"/>
      <c r="D53" s="53"/>
      <c r="E53" s="53"/>
      <c r="F53" s="49"/>
      <c r="G53" s="49"/>
    </row>
    <row r="54" spans="1:7" s="30" customFormat="1" ht="18.75">
      <c r="A54" s="51"/>
      <c r="B54" s="52"/>
      <c r="C54" s="52"/>
      <c r="D54" s="53"/>
      <c r="E54" s="53"/>
      <c r="F54" s="49"/>
      <c r="G54" s="49"/>
    </row>
    <row r="55" spans="1:7" s="30" customFormat="1" ht="18.75">
      <c r="A55" s="51"/>
      <c r="B55" s="52"/>
      <c r="C55" s="52"/>
      <c r="D55" s="53"/>
      <c r="E55" s="53"/>
      <c r="F55" s="49"/>
      <c r="G55" s="49"/>
    </row>
    <row r="56" spans="1:7" s="30" customFormat="1" ht="18.75">
      <c r="A56" s="51"/>
      <c r="B56" s="52"/>
      <c r="C56" s="52"/>
      <c r="D56" s="53"/>
      <c r="E56" s="53"/>
      <c r="F56" s="49"/>
      <c r="G56" s="49"/>
    </row>
    <row r="57" spans="1:7" s="30" customFormat="1" ht="18.75">
      <c r="A57" s="51"/>
      <c r="B57" s="52"/>
      <c r="C57" s="52"/>
      <c r="D57" s="53"/>
      <c r="E57" s="53"/>
      <c r="F57" s="49"/>
      <c r="G57" s="49"/>
    </row>
    <row r="58" spans="1:7" s="30" customFormat="1" ht="18.75">
      <c r="A58" s="51"/>
      <c r="B58" s="52"/>
      <c r="C58" s="52"/>
      <c r="D58" s="53"/>
      <c r="E58" s="53"/>
      <c r="F58" s="49"/>
      <c r="G58" s="49"/>
    </row>
    <row r="59" spans="1:7" s="30" customFormat="1" ht="18.75">
      <c r="A59" s="51"/>
      <c r="B59" s="52"/>
      <c r="C59" s="52"/>
      <c r="D59" s="53"/>
      <c r="E59" s="53"/>
      <c r="F59" s="49"/>
      <c r="G59" s="49"/>
    </row>
    <row r="60" spans="1:7" s="30" customFormat="1" ht="18.75">
      <c r="A60" s="51"/>
      <c r="B60" s="52"/>
      <c r="C60" s="52"/>
      <c r="D60" s="53"/>
      <c r="E60" s="53"/>
      <c r="F60" s="49"/>
      <c r="G60" s="49"/>
    </row>
    <row r="61" spans="1:7" s="30" customFormat="1" ht="18.75">
      <c r="A61" s="51"/>
      <c r="B61" s="52"/>
      <c r="C61" s="52"/>
      <c r="D61" s="53"/>
      <c r="E61" s="53"/>
      <c r="F61" s="49"/>
      <c r="G61" s="49"/>
    </row>
    <row r="62" spans="1:7" s="30" customFormat="1" ht="18.75">
      <c r="A62" s="51"/>
      <c r="B62" s="52"/>
      <c r="C62" s="52"/>
      <c r="D62" s="53"/>
      <c r="E62" s="53"/>
      <c r="F62" s="49"/>
      <c r="G62" s="49"/>
    </row>
    <row r="63" spans="1:7" s="30" customFormat="1" ht="18.75">
      <c r="A63" s="51"/>
      <c r="B63" s="52"/>
      <c r="C63" s="52"/>
      <c r="D63" s="53"/>
      <c r="E63" s="53"/>
      <c r="F63" s="49"/>
      <c r="G63" s="49"/>
    </row>
    <row r="64" spans="1:7">
      <c r="B64" s="28"/>
      <c r="C64" s="28"/>
    </row>
    <row r="65" spans="2:3">
      <c r="B65" s="28"/>
      <c r="C65" s="28"/>
    </row>
    <row r="66" spans="2:3">
      <c r="B66" s="28"/>
      <c r="C66" s="28"/>
    </row>
    <row r="67" spans="2:3">
      <c r="B67" s="28"/>
      <c r="C67" s="28"/>
    </row>
    <row r="68" spans="2:3">
      <c r="B68" s="28"/>
      <c r="C68" s="28"/>
    </row>
    <row r="69" spans="2:3">
      <c r="B69" s="28"/>
      <c r="C69" s="28"/>
    </row>
    <row r="70" spans="2:3">
      <c r="B70" s="28"/>
      <c r="C70" s="28"/>
    </row>
    <row r="71" spans="2:3">
      <c r="B71" s="28"/>
      <c r="C71" s="28"/>
    </row>
    <row r="72" spans="2:3">
      <c r="B72" s="28"/>
      <c r="C72" s="28"/>
    </row>
    <row r="73" spans="2:3">
      <c r="B73" s="28"/>
      <c r="C73" s="28"/>
    </row>
    <row r="74" spans="2:3">
      <c r="B74" s="28"/>
      <c r="C74" s="28"/>
    </row>
    <row r="75" spans="2:3">
      <c r="B75" s="28"/>
      <c r="C75" s="28"/>
    </row>
    <row r="76" spans="2:3">
      <c r="B76" s="28"/>
      <c r="C76" s="28"/>
    </row>
    <row r="77" spans="2:3">
      <c r="B77" s="28"/>
      <c r="C77" s="28"/>
    </row>
    <row r="78" spans="2:3">
      <c r="B78" s="28"/>
      <c r="C78" s="28"/>
    </row>
    <row r="79" spans="2:3">
      <c r="B79" s="28"/>
      <c r="C79" s="28"/>
    </row>
    <row r="80" spans="2:3">
      <c r="B80" s="28"/>
      <c r="C80" s="28"/>
    </row>
    <row r="81" spans="2:3">
      <c r="B81" s="28"/>
      <c r="C81" s="28"/>
    </row>
    <row r="82" spans="2:3">
      <c r="B82" s="28"/>
      <c r="C82" s="28"/>
    </row>
    <row r="83" spans="2:3">
      <c r="B83" s="28"/>
      <c r="C83" s="28"/>
    </row>
    <row r="84" spans="2:3">
      <c r="B84" s="28"/>
      <c r="C84" s="28"/>
    </row>
    <row r="85" spans="2:3">
      <c r="B85" s="28"/>
      <c r="C85" s="28"/>
    </row>
    <row r="86" spans="2:3">
      <c r="B86" s="28"/>
      <c r="C86" s="28"/>
    </row>
  </sheetData>
  <mergeCells count="9">
    <mergeCell ref="E1:G1"/>
    <mergeCell ref="E2:G2"/>
    <mergeCell ref="A4:G4"/>
    <mergeCell ref="A7:A8"/>
    <mergeCell ref="B7:B8"/>
    <mergeCell ref="C7:C8"/>
    <mergeCell ref="E7:E8"/>
    <mergeCell ref="F7:F8"/>
    <mergeCell ref="G7:G8"/>
  </mergeCells>
  <pageMargins left="0.7" right="0.7" top="0.75" bottom="0.75" header="0.3" footer="0.3"/>
  <pageSetup paperSize="9" scale="6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X117"/>
  <sheetViews>
    <sheetView view="pageBreakPreview" topLeftCell="A4" zoomScale="75" zoomScaleNormal="75" zoomScaleSheetLayoutView="100" workbookViewId="0">
      <pane ySplit="7" topLeftCell="A107" activePane="bottomLeft" state="frozen"/>
      <selection activeCell="A4" sqref="A4"/>
      <selection pane="bottomLeft" activeCell="H9" sqref="H9:I9"/>
    </sheetView>
  </sheetViews>
  <sheetFormatPr defaultColWidth="3.5703125" defaultRowHeight="12.75"/>
  <cols>
    <col min="1" max="1" width="8.140625" style="22" customWidth="1"/>
    <col min="2" max="2" width="74.42578125" style="182" customWidth="1"/>
    <col min="3" max="3" width="8.5703125" style="183" customWidth="1"/>
    <col min="4" max="4" width="8.42578125" style="183" customWidth="1"/>
    <col min="5" max="5" width="14.7109375" style="183" customWidth="1"/>
    <col min="6" max="6" width="12.140625" style="183" customWidth="1"/>
    <col min="7" max="7" width="17.140625" style="201" customWidth="1"/>
    <col min="8" max="8" width="18.140625" style="184" customWidth="1"/>
    <col min="9" max="9" width="17.85546875" style="184" customWidth="1"/>
    <col min="10" max="10" width="16" style="23" hidden="1" customWidth="1"/>
    <col min="11" max="11" width="17" style="23" hidden="1" customWidth="1"/>
    <col min="12" max="12" width="29.28515625" style="23" customWidth="1"/>
    <col min="13" max="13" width="9.140625" style="23" customWidth="1"/>
    <col min="14" max="14" width="17.28515625" style="23" customWidth="1"/>
    <col min="15" max="15" width="17" style="23" customWidth="1"/>
    <col min="16" max="254" width="9.140625" style="23" customWidth="1"/>
    <col min="255" max="256" width="3.5703125" style="23"/>
    <col min="257" max="257" width="8.140625" style="23" customWidth="1"/>
    <col min="258" max="258" width="74.42578125" style="23" customWidth="1"/>
    <col min="259" max="259" width="8.5703125" style="23" customWidth="1"/>
    <col min="260" max="260" width="8.42578125" style="23" customWidth="1"/>
    <col min="261" max="261" width="14.7109375" style="23" customWidth="1"/>
    <col min="262" max="262" width="12.42578125" style="23" customWidth="1"/>
    <col min="263" max="263" width="19.85546875" style="23" customWidth="1"/>
    <col min="264" max="264" width="14.28515625" style="23" customWidth="1"/>
    <col min="265" max="265" width="17.85546875" style="23" customWidth="1"/>
    <col min="266" max="267" width="0" style="23" hidden="1" customWidth="1"/>
    <col min="268" max="510" width="9.140625" style="23" customWidth="1"/>
    <col min="511" max="512" width="3.5703125" style="23"/>
    <col min="513" max="513" width="8.140625" style="23" customWidth="1"/>
    <col min="514" max="514" width="74.42578125" style="23" customWidth="1"/>
    <col min="515" max="515" width="8.5703125" style="23" customWidth="1"/>
    <col min="516" max="516" width="8.42578125" style="23" customWidth="1"/>
    <col min="517" max="517" width="14.7109375" style="23" customWidth="1"/>
    <col min="518" max="518" width="12.42578125" style="23" customWidth="1"/>
    <col min="519" max="519" width="19.85546875" style="23" customWidth="1"/>
    <col min="520" max="520" width="14.28515625" style="23" customWidth="1"/>
    <col min="521" max="521" width="17.85546875" style="23" customWidth="1"/>
    <col min="522" max="523" width="0" style="23" hidden="1" customWidth="1"/>
    <col min="524" max="766" width="9.140625" style="23" customWidth="1"/>
    <col min="767" max="768" width="3.5703125" style="23"/>
    <col min="769" max="769" width="8.140625" style="23" customWidth="1"/>
    <col min="770" max="770" width="74.42578125" style="23" customWidth="1"/>
    <col min="771" max="771" width="8.5703125" style="23" customWidth="1"/>
    <col min="772" max="772" width="8.42578125" style="23" customWidth="1"/>
    <col min="773" max="773" width="14.7109375" style="23" customWidth="1"/>
    <col min="774" max="774" width="12.42578125" style="23" customWidth="1"/>
    <col min="775" max="775" width="19.85546875" style="23" customWidth="1"/>
    <col min="776" max="776" width="14.28515625" style="23" customWidth="1"/>
    <col min="777" max="777" width="17.85546875" style="23" customWidth="1"/>
    <col min="778" max="779" width="0" style="23" hidden="1" customWidth="1"/>
    <col min="780" max="1022" width="9.140625" style="23" customWidth="1"/>
    <col min="1023" max="1024" width="3.5703125" style="23"/>
    <col min="1025" max="1025" width="8.140625" style="23" customWidth="1"/>
    <col min="1026" max="1026" width="74.42578125" style="23" customWidth="1"/>
    <col min="1027" max="1027" width="8.5703125" style="23" customWidth="1"/>
    <col min="1028" max="1028" width="8.42578125" style="23" customWidth="1"/>
    <col min="1029" max="1029" width="14.7109375" style="23" customWidth="1"/>
    <col min="1030" max="1030" width="12.42578125" style="23" customWidth="1"/>
    <col min="1031" max="1031" width="19.85546875" style="23" customWidth="1"/>
    <col min="1032" max="1032" width="14.28515625" style="23" customWidth="1"/>
    <col min="1033" max="1033" width="17.85546875" style="23" customWidth="1"/>
    <col min="1034" max="1035" width="0" style="23" hidden="1" customWidth="1"/>
    <col min="1036" max="1278" width="9.140625" style="23" customWidth="1"/>
    <col min="1279" max="1280" width="3.5703125" style="23"/>
    <col min="1281" max="1281" width="8.140625" style="23" customWidth="1"/>
    <col min="1282" max="1282" width="74.42578125" style="23" customWidth="1"/>
    <col min="1283" max="1283" width="8.5703125" style="23" customWidth="1"/>
    <col min="1284" max="1284" width="8.42578125" style="23" customWidth="1"/>
    <col min="1285" max="1285" width="14.7109375" style="23" customWidth="1"/>
    <col min="1286" max="1286" width="12.42578125" style="23" customWidth="1"/>
    <col min="1287" max="1287" width="19.85546875" style="23" customWidth="1"/>
    <col min="1288" max="1288" width="14.28515625" style="23" customWidth="1"/>
    <col min="1289" max="1289" width="17.85546875" style="23" customWidth="1"/>
    <col min="1290" max="1291" width="0" style="23" hidden="1" customWidth="1"/>
    <col min="1292" max="1534" width="9.140625" style="23" customWidth="1"/>
    <col min="1535" max="1536" width="3.5703125" style="23"/>
    <col min="1537" max="1537" width="8.140625" style="23" customWidth="1"/>
    <col min="1538" max="1538" width="74.42578125" style="23" customWidth="1"/>
    <col min="1539" max="1539" width="8.5703125" style="23" customWidth="1"/>
    <col min="1540" max="1540" width="8.42578125" style="23" customWidth="1"/>
    <col min="1541" max="1541" width="14.7109375" style="23" customWidth="1"/>
    <col min="1542" max="1542" width="12.42578125" style="23" customWidth="1"/>
    <col min="1543" max="1543" width="19.85546875" style="23" customWidth="1"/>
    <col min="1544" max="1544" width="14.28515625" style="23" customWidth="1"/>
    <col min="1545" max="1545" width="17.85546875" style="23" customWidth="1"/>
    <col min="1546" max="1547" width="0" style="23" hidden="1" customWidth="1"/>
    <col min="1548" max="1790" width="9.140625" style="23" customWidth="1"/>
    <col min="1791" max="1792" width="3.5703125" style="23"/>
    <col min="1793" max="1793" width="8.140625" style="23" customWidth="1"/>
    <col min="1794" max="1794" width="74.42578125" style="23" customWidth="1"/>
    <col min="1795" max="1795" width="8.5703125" style="23" customWidth="1"/>
    <col min="1796" max="1796" width="8.42578125" style="23" customWidth="1"/>
    <col min="1797" max="1797" width="14.7109375" style="23" customWidth="1"/>
    <col min="1798" max="1798" width="12.42578125" style="23" customWidth="1"/>
    <col min="1799" max="1799" width="19.85546875" style="23" customWidth="1"/>
    <col min="1800" max="1800" width="14.28515625" style="23" customWidth="1"/>
    <col min="1801" max="1801" width="17.85546875" style="23" customWidth="1"/>
    <col min="1802" max="1803" width="0" style="23" hidden="1" customWidth="1"/>
    <col min="1804" max="2046" width="9.140625" style="23" customWidth="1"/>
    <col min="2047" max="2048" width="3.5703125" style="23"/>
    <col min="2049" max="2049" width="8.140625" style="23" customWidth="1"/>
    <col min="2050" max="2050" width="74.42578125" style="23" customWidth="1"/>
    <col min="2051" max="2051" width="8.5703125" style="23" customWidth="1"/>
    <col min="2052" max="2052" width="8.42578125" style="23" customWidth="1"/>
    <col min="2053" max="2053" width="14.7109375" style="23" customWidth="1"/>
    <col min="2054" max="2054" width="12.42578125" style="23" customWidth="1"/>
    <col min="2055" max="2055" width="19.85546875" style="23" customWidth="1"/>
    <col min="2056" max="2056" width="14.28515625" style="23" customWidth="1"/>
    <col min="2057" max="2057" width="17.85546875" style="23" customWidth="1"/>
    <col min="2058" max="2059" width="0" style="23" hidden="1" customWidth="1"/>
    <col min="2060" max="2302" width="9.140625" style="23" customWidth="1"/>
    <col min="2303" max="2304" width="3.5703125" style="23"/>
    <col min="2305" max="2305" width="8.140625" style="23" customWidth="1"/>
    <col min="2306" max="2306" width="74.42578125" style="23" customWidth="1"/>
    <col min="2307" max="2307" width="8.5703125" style="23" customWidth="1"/>
    <col min="2308" max="2308" width="8.42578125" style="23" customWidth="1"/>
    <col min="2309" max="2309" width="14.7109375" style="23" customWidth="1"/>
    <col min="2310" max="2310" width="12.42578125" style="23" customWidth="1"/>
    <col min="2311" max="2311" width="19.85546875" style="23" customWidth="1"/>
    <col min="2312" max="2312" width="14.28515625" style="23" customWidth="1"/>
    <col min="2313" max="2313" width="17.85546875" style="23" customWidth="1"/>
    <col min="2314" max="2315" width="0" style="23" hidden="1" customWidth="1"/>
    <col min="2316" max="2558" width="9.140625" style="23" customWidth="1"/>
    <col min="2559" max="2560" width="3.5703125" style="23"/>
    <col min="2561" max="2561" width="8.140625" style="23" customWidth="1"/>
    <col min="2562" max="2562" width="74.42578125" style="23" customWidth="1"/>
    <col min="2563" max="2563" width="8.5703125" style="23" customWidth="1"/>
    <col min="2564" max="2564" width="8.42578125" style="23" customWidth="1"/>
    <col min="2565" max="2565" width="14.7109375" style="23" customWidth="1"/>
    <col min="2566" max="2566" width="12.42578125" style="23" customWidth="1"/>
    <col min="2567" max="2567" width="19.85546875" style="23" customWidth="1"/>
    <col min="2568" max="2568" width="14.28515625" style="23" customWidth="1"/>
    <col min="2569" max="2569" width="17.85546875" style="23" customWidth="1"/>
    <col min="2570" max="2571" width="0" style="23" hidden="1" customWidth="1"/>
    <col min="2572" max="2814" width="9.140625" style="23" customWidth="1"/>
    <col min="2815" max="2816" width="3.5703125" style="23"/>
    <col min="2817" max="2817" width="8.140625" style="23" customWidth="1"/>
    <col min="2818" max="2818" width="74.42578125" style="23" customWidth="1"/>
    <col min="2819" max="2819" width="8.5703125" style="23" customWidth="1"/>
    <col min="2820" max="2820" width="8.42578125" style="23" customWidth="1"/>
    <col min="2821" max="2821" width="14.7109375" style="23" customWidth="1"/>
    <col min="2822" max="2822" width="12.42578125" style="23" customWidth="1"/>
    <col min="2823" max="2823" width="19.85546875" style="23" customWidth="1"/>
    <col min="2824" max="2824" width="14.28515625" style="23" customWidth="1"/>
    <col min="2825" max="2825" width="17.85546875" style="23" customWidth="1"/>
    <col min="2826" max="2827" width="0" style="23" hidden="1" customWidth="1"/>
    <col min="2828" max="3070" width="9.140625" style="23" customWidth="1"/>
    <col min="3071" max="3072" width="3.5703125" style="23"/>
    <col min="3073" max="3073" width="8.140625" style="23" customWidth="1"/>
    <col min="3074" max="3074" width="74.42578125" style="23" customWidth="1"/>
    <col min="3075" max="3075" width="8.5703125" style="23" customWidth="1"/>
    <col min="3076" max="3076" width="8.42578125" style="23" customWidth="1"/>
    <col min="3077" max="3077" width="14.7109375" style="23" customWidth="1"/>
    <col min="3078" max="3078" width="12.42578125" style="23" customWidth="1"/>
    <col min="3079" max="3079" width="19.85546875" style="23" customWidth="1"/>
    <col min="3080" max="3080" width="14.28515625" style="23" customWidth="1"/>
    <col min="3081" max="3081" width="17.85546875" style="23" customWidth="1"/>
    <col min="3082" max="3083" width="0" style="23" hidden="1" customWidth="1"/>
    <col min="3084" max="3326" width="9.140625" style="23" customWidth="1"/>
    <col min="3327" max="3328" width="3.5703125" style="23"/>
    <col min="3329" max="3329" width="8.140625" style="23" customWidth="1"/>
    <col min="3330" max="3330" width="74.42578125" style="23" customWidth="1"/>
    <col min="3331" max="3331" width="8.5703125" style="23" customWidth="1"/>
    <col min="3332" max="3332" width="8.42578125" style="23" customWidth="1"/>
    <col min="3333" max="3333" width="14.7109375" style="23" customWidth="1"/>
    <col min="3334" max="3334" width="12.42578125" style="23" customWidth="1"/>
    <col min="3335" max="3335" width="19.85546875" style="23" customWidth="1"/>
    <col min="3336" max="3336" width="14.28515625" style="23" customWidth="1"/>
    <col min="3337" max="3337" width="17.85546875" style="23" customWidth="1"/>
    <col min="3338" max="3339" width="0" style="23" hidden="1" customWidth="1"/>
    <col min="3340" max="3582" width="9.140625" style="23" customWidth="1"/>
    <col min="3583" max="3584" width="3.5703125" style="23"/>
    <col min="3585" max="3585" width="8.140625" style="23" customWidth="1"/>
    <col min="3586" max="3586" width="74.42578125" style="23" customWidth="1"/>
    <col min="3587" max="3587" width="8.5703125" style="23" customWidth="1"/>
    <col min="3588" max="3588" width="8.42578125" style="23" customWidth="1"/>
    <col min="3589" max="3589" width="14.7109375" style="23" customWidth="1"/>
    <col min="3590" max="3590" width="12.42578125" style="23" customWidth="1"/>
    <col min="3591" max="3591" width="19.85546875" style="23" customWidth="1"/>
    <col min="3592" max="3592" width="14.28515625" style="23" customWidth="1"/>
    <col min="3593" max="3593" width="17.85546875" style="23" customWidth="1"/>
    <col min="3594" max="3595" width="0" style="23" hidden="1" customWidth="1"/>
    <col min="3596" max="3838" width="9.140625" style="23" customWidth="1"/>
    <col min="3839" max="3840" width="3.5703125" style="23"/>
    <col min="3841" max="3841" width="8.140625" style="23" customWidth="1"/>
    <col min="3842" max="3842" width="74.42578125" style="23" customWidth="1"/>
    <col min="3843" max="3843" width="8.5703125" style="23" customWidth="1"/>
    <col min="3844" max="3844" width="8.42578125" style="23" customWidth="1"/>
    <col min="3845" max="3845" width="14.7109375" style="23" customWidth="1"/>
    <col min="3846" max="3846" width="12.42578125" style="23" customWidth="1"/>
    <col min="3847" max="3847" width="19.85546875" style="23" customWidth="1"/>
    <col min="3848" max="3848" width="14.28515625" style="23" customWidth="1"/>
    <col min="3849" max="3849" width="17.85546875" style="23" customWidth="1"/>
    <col min="3850" max="3851" width="0" style="23" hidden="1" customWidth="1"/>
    <col min="3852" max="4094" width="9.140625" style="23" customWidth="1"/>
    <col min="4095" max="4096" width="3.5703125" style="23"/>
    <col min="4097" max="4097" width="8.140625" style="23" customWidth="1"/>
    <col min="4098" max="4098" width="74.42578125" style="23" customWidth="1"/>
    <col min="4099" max="4099" width="8.5703125" style="23" customWidth="1"/>
    <col min="4100" max="4100" width="8.42578125" style="23" customWidth="1"/>
    <col min="4101" max="4101" width="14.7109375" style="23" customWidth="1"/>
    <col min="4102" max="4102" width="12.42578125" style="23" customWidth="1"/>
    <col min="4103" max="4103" width="19.85546875" style="23" customWidth="1"/>
    <col min="4104" max="4104" width="14.28515625" style="23" customWidth="1"/>
    <col min="4105" max="4105" width="17.85546875" style="23" customWidth="1"/>
    <col min="4106" max="4107" width="0" style="23" hidden="1" customWidth="1"/>
    <col min="4108" max="4350" width="9.140625" style="23" customWidth="1"/>
    <col min="4351" max="4352" width="3.5703125" style="23"/>
    <col min="4353" max="4353" width="8.140625" style="23" customWidth="1"/>
    <col min="4354" max="4354" width="74.42578125" style="23" customWidth="1"/>
    <col min="4355" max="4355" width="8.5703125" style="23" customWidth="1"/>
    <col min="4356" max="4356" width="8.42578125" style="23" customWidth="1"/>
    <col min="4357" max="4357" width="14.7109375" style="23" customWidth="1"/>
    <col min="4358" max="4358" width="12.42578125" style="23" customWidth="1"/>
    <col min="4359" max="4359" width="19.85546875" style="23" customWidth="1"/>
    <col min="4360" max="4360" width="14.28515625" style="23" customWidth="1"/>
    <col min="4361" max="4361" width="17.85546875" style="23" customWidth="1"/>
    <col min="4362" max="4363" width="0" style="23" hidden="1" customWidth="1"/>
    <col min="4364" max="4606" width="9.140625" style="23" customWidth="1"/>
    <col min="4607" max="4608" width="3.5703125" style="23"/>
    <col min="4609" max="4609" width="8.140625" style="23" customWidth="1"/>
    <col min="4610" max="4610" width="74.42578125" style="23" customWidth="1"/>
    <col min="4611" max="4611" width="8.5703125" style="23" customWidth="1"/>
    <col min="4612" max="4612" width="8.42578125" style="23" customWidth="1"/>
    <col min="4613" max="4613" width="14.7109375" style="23" customWidth="1"/>
    <col min="4614" max="4614" width="12.42578125" style="23" customWidth="1"/>
    <col min="4615" max="4615" width="19.85546875" style="23" customWidth="1"/>
    <col min="4616" max="4616" width="14.28515625" style="23" customWidth="1"/>
    <col min="4617" max="4617" width="17.85546875" style="23" customWidth="1"/>
    <col min="4618" max="4619" width="0" style="23" hidden="1" customWidth="1"/>
    <col min="4620" max="4862" width="9.140625" style="23" customWidth="1"/>
    <col min="4863" max="4864" width="3.5703125" style="23"/>
    <col min="4865" max="4865" width="8.140625" style="23" customWidth="1"/>
    <col min="4866" max="4866" width="74.42578125" style="23" customWidth="1"/>
    <col min="4867" max="4867" width="8.5703125" style="23" customWidth="1"/>
    <col min="4868" max="4868" width="8.42578125" style="23" customWidth="1"/>
    <col min="4869" max="4869" width="14.7109375" style="23" customWidth="1"/>
    <col min="4870" max="4870" width="12.42578125" style="23" customWidth="1"/>
    <col min="4871" max="4871" width="19.85546875" style="23" customWidth="1"/>
    <col min="4872" max="4872" width="14.28515625" style="23" customWidth="1"/>
    <col min="4873" max="4873" width="17.85546875" style="23" customWidth="1"/>
    <col min="4874" max="4875" width="0" style="23" hidden="1" customWidth="1"/>
    <col min="4876" max="5118" width="9.140625" style="23" customWidth="1"/>
    <col min="5119" max="5120" width="3.5703125" style="23"/>
    <col min="5121" max="5121" width="8.140625" style="23" customWidth="1"/>
    <col min="5122" max="5122" width="74.42578125" style="23" customWidth="1"/>
    <col min="5123" max="5123" width="8.5703125" style="23" customWidth="1"/>
    <col min="5124" max="5124" width="8.42578125" style="23" customWidth="1"/>
    <col min="5125" max="5125" width="14.7109375" style="23" customWidth="1"/>
    <col min="5126" max="5126" width="12.42578125" style="23" customWidth="1"/>
    <col min="5127" max="5127" width="19.85546875" style="23" customWidth="1"/>
    <col min="5128" max="5128" width="14.28515625" style="23" customWidth="1"/>
    <col min="5129" max="5129" width="17.85546875" style="23" customWidth="1"/>
    <col min="5130" max="5131" width="0" style="23" hidden="1" customWidth="1"/>
    <col min="5132" max="5374" width="9.140625" style="23" customWidth="1"/>
    <col min="5375" max="5376" width="3.5703125" style="23"/>
    <col min="5377" max="5377" width="8.140625" style="23" customWidth="1"/>
    <col min="5378" max="5378" width="74.42578125" style="23" customWidth="1"/>
    <col min="5379" max="5379" width="8.5703125" style="23" customWidth="1"/>
    <col min="5380" max="5380" width="8.42578125" style="23" customWidth="1"/>
    <col min="5381" max="5381" width="14.7109375" style="23" customWidth="1"/>
    <col min="5382" max="5382" width="12.42578125" style="23" customWidth="1"/>
    <col min="5383" max="5383" width="19.85546875" style="23" customWidth="1"/>
    <col min="5384" max="5384" width="14.28515625" style="23" customWidth="1"/>
    <col min="5385" max="5385" width="17.85546875" style="23" customWidth="1"/>
    <col min="5386" max="5387" width="0" style="23" hidden="1" customWidth="1"/>
    <col min="5388" max="5630" width="9.140625" style="23" customWidth="1"/>
    <col min="5631" max="5632" width="3.5703125" style="23"/>
    <col min="5633" max="5633" width="8.140625" style="23" customWidth="1"/>
    <col min="5634" max="5634" width="74.42578125" style="23" customWidth="1"/>
    <col min="5635" max="5635" width="8.5703125" style="23" customWidth="1"/>
    <col min="5636" max="5636" width="8.42578125" style="23" customWidth="1"/>
    <col min="5637" max="5637" width="14.7109375" style="23" customWidth="1"/>
    <col min="5638" max="5638" width="12.42578125" style="23" customWidth="1"/>
    <col min="5639" max="5639" width="19.85546875" style="23" customWidth="1"/>
    <col min="5640" max="5640" width="14.28515625" style="23" customWidth="1"/>
    <col min="5641" max="5641" width="17.85546875" style="23" customWidth="1"/>
    <col min="5642" max="5643" width="0" style="23" hidden="1" customWidth="1"/>
    <col min="5644" max="5886" width="9.140625" style="23" customWidth="1"/>
    <col min="5887" max="5888" width="3.5703125" style="23"/>
    <col min="5889" max="5889" width="8.140625" style="23" customWidth="1"/>
    <col min="5890" max="5890" width="74.42578125" style="23" customWidth="1"/>
    <col min="5891" max="5891" width="8.5703125" style="23" customWidth="1"/>
    <col min="5892" max="5892" width="8.42578125" style="23" customWidth="1"/>
    <col min="5893" max="5893" width="14.7109375" style="23" customWidth="1"/>
    <col min="5894" max="5894" width="12.42578125" style="23" customWidth="1"/>
    <col min="5895" max="5895" width="19.85546875" style="23" customWidth="1"/>
    <col min="5896" max="5896" width="14.28515625" style="23" customWidth="1"/>
    <col min="5897" max="5897" width="17.85546875" style="23" customWidth="1"/>
    <col min="5898" max="5899" width="0" style="23" hidden="1" customWidth="1"/>
    <col min="5900" max="6142" width="9.140625" style="23" customWidth="1"/>
    <col min="6143" max="6144" width="3.5703125" style="23"/>
    <col min="6145" max="6145" width="8.140625" style="23" customWidth="1"/>
    <col min="6146" max="6146" width="74.42578125" style="23" customWidth="1"/>
    <col min="6147" max="6147" width="8.5703125" style="23" customWidth="1"/>
    <col min="6148" max="6148" width="8.42578125" style="23" customWidth="1"/>
    <col min="6149" max="6149" width="14.7109375" style="23" customWidth="1"/>
    <col min="6150" max="6150" width="12.42578125" style="23" customWidth="1"/>
    <col min="6151" max="6151" width="19.85546875" style="23" customWidth="1"/>
    <col min="6152" max="6152" width="14.28515625" style="23" customWidth="1"/>
    <col min="6153" max="6153" width="17.85546875" style="23" customWidth="1"/>
    <col min="6154" max="6155" width="0" style="23" hidden="1" customWidth="1"/>
    <col min="6156" max="6398" width="9.140625" style="23" customWidth="1"/>
    <col min="6399" max="6400" width="3.5703125" style="23"/>
    <col min="6401" max="6401" width="8.140625" style="23" customWidth="1"/>
    <col min="6402" max="6402" width="74.42578125" style="23" customWidth="1"/>
    <col min="6403" max="6403" width="8.5703125" style="23" customWidth="1"/>
    <col min="6404" max="6404" width="8.42578125" style="23" customWidth="1"/>
    <col min="6405" max="6405" width="14.7109375" style="23" customWidth="1"/>
    <col min="6406" max="6406" width="12.42578125" style="23" customWidth="1"/>
    <col min="6407" max="6407" width="19.85546875" style="23" customWidth="1"/>
    <col min="6408" max="6408" width="14.28515625" style="23" customWidth="1"/>
    <col min="6409" max="6409" width="17.85546875" style="23" customWidth="1"/>
    <col min="6410" max="6411" width="0" style="23" hidden="1" customWidth="1"/>
    <col min="6412" max="6654" width="9.140625" style="23" customWidth="1"/>
    <col min="6655" max="6656" width="3.5703125" style="23"/>
    <col min="6657" max="6657" width="8.140625" style="23" customWidth="1"/>
    <col min="6658" max="6658" width="74.42578125" style="23" customWidth="1"/>
    <col min="6659" max="6659" width="8.5703125" style="23" customWidth="1"/>
    <col min="6660" max="6660" width="8.42578125" style="23" customWidth="1"/>
    <col min="6661" max="6661" width="14.7109375" style="23" customWidth="1"/>
    <col min="6662" max="6662" width="12.42578125" style="23" customWidth="1"/>
    <col min="6663" max="6663" width="19.85546875" style="23" customWidth="1"/>
    <col min="6664" max="6664" width="14.28515625" style="23" customWidth="1"/>
    <col min="6665" max="6665" width="17.85546875" style="23" customWidth="1"/>
    <col min="6666" max="6667" width="0" style="23" hidden="1" customWidth="1"/>
    <col min="6668" max="6910" width="9.140625" style="23" customWidth="1"/>
    <col min="6911" max="6912" width="3.5703125" style="23"/>
    <col min="6913" max="6913" width="8.140625" style="23" customWidth="1"/>
    <col min="6914" max="6914" width="74.42578125" style="23" customWidth="1"/>
    <col min="6915" max="6915" width="8.5703125" style="23" customWidth="1"/>
    <col min="6916" max="6916" width="8.42578125" style="23" customWidth="1"/>
    <col min="6917" max="6917" width="14.7109375" style="23" customWidth="1"/>
    <col min="6918" max="6918" width="12.42578125" style="23" customWidth="1"/>
    <col min="6919" max="6919" width="19.85546875" style="23" customWidth="1"/>
    <col min="6920" max="6920" width="14.28515625" style="23" customWidth="1"/>
    <col min="6921" max="6921" width="17.85546875" style="23" customWidth="1"/>
    <col min="6922" max="6923" width="0" style="23" hidden="1" customWidth="1"/>
    <col min="6924" max="7166" width="9.140625" style="23" customWidth="1"/>
    <col min="7167" max="7168" width="3.5703125" style="23"/>
    <col min="7169" max="7169" width="8.140625" style="23" customWidth="1"/>
    <col min="7170" max="7170" width="74.42578125" style="23" customWidth="1"/>
    <col min="7171" max="7171" width="8.5703125" style="23" customWidth="1"/>
    <col min="7172" max="7172" width="8.42578125" style="23" customWidth="1"/>
    <col min="7173" max="7173" width="14.7109375" style="23" customWidth="1"/>
    <col min="7174" max="7174" width="12.42578125" style="23" customWidth="1"/>
    <col min="7175" max="7175" width="19.85546875" style="23" customWidth="1"/>
    <col min="7176" max="7176" width="14.28515625" style="23" customWidth="1"/>
    <col min="7177" max="7177" width="17.85546875" style="23" customWidth="1"/>
    <col min="7178" max="7179" width="0" style="23" hidden="1" customWidth="1"/>
    <col min="7180" max="7422" width="9.140625" style="23" customWidth="1"/>
    <col min="7423" max="7424" width="3.5703125" style="23"/>
    <col min="7425" max="7425" width="8.140625" style="23" customWidth="1"/>
    <col min="7426" max="7426" width="74.42578125" style="23" customWidth="1"/>
    <col min="7427" max="7427" width="8.5703125" style="23" customWidth="1"/>
    <col min="7428" max="7428" width="8.42578125" style="23" customWidth="1"/>
    <col min="7429" max="7429" width="14.7109375" style="23" customWidth="1"/>
    <col min="7430" max="7430" width="12.42578125" style="23" customWidth="1"/>
    <col min="7431" max="7431" width="19.85546875" style="23" customWidth="1"/>
    <col min="7432" max="7432" width="14.28515625" style="23" customWidth="1"/>
    <col min="7433" max="7433" width="17.85546875" style="23" customWidth="1"/>
    <col min="7434" max="7435" width="0" style="23" hidden="1" customWidth="1"/>
    <col min="7436" max="7678" width="9.140625" style="23" customWidth="1"/>
    <col min="7679" max="7680" width="3.5703125" style="23"/>
    <col min="7681" max="7681" width="8.140625" style="23" customWidth="1"/>
    <col min="7682" max="7682" width="74.42578125" style="23" customWidth="1"/>
    <col min="7683" max="7683" width="8.5703125" style="23" customWidth="1"/>
    <col min="7684" max="7684" width="8.42578125" style="23" customWidth="1"/>
    <col min="7685" max="7685" width="14.7109375" style="23" customWidth="1"/>
    <col min="7686" max="7686" width="12.42578125" style="23" customWidth="1"/>
    <col min="7687" max="7687" width="19.85546875" style="23" customWidth="1"/>
    <col min="7688" max="7688" width="14.28515625" style="23" customWidth="1"/>
    <col min="7689" max="7689" width="17.85546875" style="23" customWidth="1"/>
    <col min="7690" max="7691" width="0" style="23" hidden="1" customWidth="1"/>
    <col min="7692" max="7934" width="9.140625" style="23" customWidth="1"/>
    <col min="7935" max="7936" width="3.5703125" style="23"/>
    <col min="7937" max="7937" width="8.140625" style="23" customWidth="1"/>
    <col min="7938" max="7938" width="74.42578125" style="23" customWidth="1"/>
    <col min="7939" max="7939" width="8.5703125" style="23" customWidth="1"/>
    <col min="7940" max="7940" width="8.42578125" style="23" customWidth="1"/>
    <col min="7941" max="7941" width="14.7109375" style="23" customWidth="1"/>
    <col min="7942" max="7942" width="12.42578125" style="23" customWidth="1"/>
    <col min="7943" max="7943" width="19.85546875" style="23" customWidth="1"/>
    <col min="7944" max="7944" width="14.28515625" style="23" customWidth="1"/>
    <col min="7945" max="7945" width="17.85546875" style="23" customWidth="1"/>
    <col min="7946" max="7947" width="0" style="23" hidden="1" customWidth="1"/>
    <col min="7948" max="8190" width="9.140625" style="23" customWidth="1"/>
    <col min="8191" max="8192" width="3.5703125" style="23"/>
    <col min="8193" max="8193" width="8.140625" style="23" customWidth="1"/>
    <col min="8194" max="8194" width="74.42578125" style="23" customWidth="1"/>
    <col min="8195" max="8195" width="8.5703125" style="23" customWidth="1"/>
    <col min="8196" max="8196" width="8.42578125" style="23" customWidth="1"/>
    <col min="8197" max="8197" width="14.7109375" style="23" customWidth="1"/>
    <col min="8198" max="8198" width="12.42578125" style="23" customWidth="1"/>
    <col min="8199" max="8199" width="19.85546875" style="23" customWidth="1"/>
    <col min="8200" max="8200" width="14.28515625" style="23" customWidth="1"/>
    <col min="8201" max="8201" width="17.85546875" style="23" customWidth="1"/>
    <col min="8202" max="8203" width="0" style="23" hidden="1" customWidth="1"/>
    <col min="8204" max="8446" width="9.140625" style="23" customWidth="1"/>
    <col min="8447" max="8448" width="3.5703125" style="23"/>
    <col min="8449" max="8449" width="8.140625" style="23" customWidth="1"/>
    <col min="8450" max="8450" width="74.42578125" style="23" customWidth="1"/>
    <col min="8451" max="8451" width="8.5703125" style="23" customWidth="1"/>
    <col min="8452" max="8452" width="8.42578125" style="23" customWidth="1"/>
    <col min="8453" max="8453" width="14.7109375" style="23" customWidth="1"/>
    <col min="8454" max="8454" width="12.42578125" style="23" customWidth="1"/>
    <col min="8455" max="8455" width="19.85546875" style="23" customWidth="1"/>
    <col min="8456" max="8456" width="14.28515625" style="23" customWidth="1"/>
    <col min="8457" max="8457" width="17.85546875" style="23" customWidth="1"/>
    <col min="8458" max="8459" width="0" style="23" hidden="1" customWidth="1"/>
    <col min="8460" max="8702" width="9.140625" style="23" customWidth="1"/>
    <col min="8703" max="8704" width="3.5703125" style="23"/>
    <col min="8705" max="8705" width="8.140625" style="23" customWidth="1"/>
    <col min="8706" max="8706" width="74.42578125" style="23" customWidth="1"/>
    <col min="8707" max="8707" width="8.5703125" style="23" customWidth="1"/>
    <col min="8708" max="8708" width="8.42578125" style="23" customWidth="1"/>
    <col min="8709" max="8709" width="14.7109375" style="23" customWidth="1"/>
    <col min="8710" max="8710" width="12.42578125" style="23" customWidth="1"/>
    <col min="8711" max="8711" width="19.85546875" style="23" customWidth="1"/>
    <col min="8712" max="8712" width="14.28515625" style="23" customWidth="1"/>
    <col min="8713" max="8713" width="17.85546875" style="23" customWidth="1"/>
    <col min="8714" max="8715" width="0" style="23" hidden="1" customWidth="1"/>
    <col min="8716" max="8958" width="9.140625" style="23" customWidth="1"/>
    <col min="8959" max="8960" width="3.5703125" style="23"/>
    <col min="8961" max="8961" width="8.140625" style="23" customWidth="1"/>
    <col min="8962" max="8962" width="74.42578125" style="23" customWidth="1"/>
    <col min="8963" max="8963" width="8.5703125" style="23" customWidth="1"/>
    <col min="8964" max="8964" width="8.42578125" style="23" customWidth="1"/>
    <col min="8965" max="8965" width="14.7109375" style="23" customWidth="1"/>
    <col min="8966" max="8966" width="12.42578125" style="23" customWidth="1"/>
    <col min="8967" max="8967" width="19.85546875" style="23" customWidth="1"/>
    <col min="8968" max="8968" width="14.28515625" style="23" customWidth="1"/>
    <col min="8969" max="8969" width="17.85546875" style="23" customWidth="1"/>
    <col min="8970" max="8971" width="0" style="23" hidden="1" customWidth="1"/>
    <col min="8972" max="9214" width="9.140625" style="23" customWidth="1"/>
    <col min="9215" max="9216" width="3.5703125" style="23"/>
    <col min="9217" max="9217" width="8.140625" style="23" customWidth="1"/>
    <col min="9218" max="9218" width="74.42578125" style="23" customWidth="1"/>
    <col min="9219" max="9219" width="8.5703125" style="23" customWidth="1"/>
    <col min="9220" max="9220" width="8.42578125" style="23" customWidth="1"/>
    <col min="9221" max="9221" width="14.7109375" style="23" customWidth="1"/>
    <col min="9222" max="9222" width="12.42578125" style="23" customWidth="1"/>
    <col min="9223" max="9223" width="19.85546875" style="23" customWidth="1"/>
    <col min="9224" max="9224" width="14.28515625" style="23" customWidth="1"/>
    <col min="9225" max="9225" width="17.85546875" style="23" customWidth="1"/>
    <col min="9226" max="9227" width="0" style="23" hidden="1" customWidth="1"/>
    <col min="9228" max="9470" width="9.140625" style="23" customWidth="1"/>
    <col min="9471" max="9472" width="3.5703125" style="23"/>
    <col min="9473" max="9473" width="8.140625" style="23" customWidth="1"/>
    <col min="9474" max="9474" width="74.42578125" style="23" customWidth="1"/>
    <col min="9475" max="9475" width="8.5703125" style="23" customWidth="1"/>
    <col min="9476" max="9476" width="8.42578125" style="23" customWidth="1"/>
    <col min="9477" max="9477" width="14.7109375" style="23" customWidth="1"/>
    <col min="9478" max="9478" width="12.42578125" style="23" customWidth="1"/>
    <col min="9479" max="9479" width="19.85546875" style="23" customWidth="1"/>
    <col min="9480" max="9480" width="14.28515625" style="23" customWidth="1"/>
    <col min="9481" max="9481" width="17.85546875" style="23" customWidth="1"/>
    <col min="9482" max="9483" width="0" style="23" hidden="1" customWidth="1"/>
    <col min="9484" max="9726" width="9.140625" style="23" customWidth="1"/>
    <col min="9727" max="9728" width="3.5703125" style="23"/>
    <col min="9729" max="9729" width="8.140625" style="23" customWidth="1"/>
    <col min="9730" max="9730" width="74.42578125" style="23" customWidth="1"/>
    <col min="9731" max="9731" width="8.5703125" style="23" customWidth="1"/>
    <col min="9732" max="9732" width="8.42578125" style="23" customWidth="1"/>
    <col min="9733" max="9733" width="14.7109375" style="23" customWidth="1"/>
    <col min="9734" max="9734" width="12.42578125" style="23" customWidth="1"/>
    <col min="9735" max="9735" width="19.85546875" style="23" customWidth="1"/>
    <col min="9736" max="9736" width="14.28515625" style="23" customWidth="1"/>
    <col min="9737" max="9737" width="17.85546875" style="23" customWidth="1"/>
    <col min="9738" max="9739" width="0" style="23" hidden="1" customWidth="1"/>
    <col min="9740" max="9982" width="9.140625" style="23" customWidth="1"/>
    <col min="9983" max="9984" width="3.5703125" style="23"/>
    <col min="9985" max="9985" width="8.140625" style="23" customWidth="1"/>
    <col min="9986" max="9986" width="74.42578125" style="23" customWidth="1"/>
    <col min="9987" max="9987" width="8.5703125" style="23" customWidth="1"/>
    <col min="9988" max="9988" width="8.42578125" style="23" customWidth="1"/>
    <col min="9989" max="9989" width="14.7109375" style="23" customWidth="1"/>
    <col min="9990" max="9990" width="12.42578125" style="23" customWidth="1"/>
    <col min="9991" max="9991" width="19.85546875" style="23" customWidth="1"/>
    <col min="9992" max="9992" width="14.28515625" style="23" customWidth="1"/>
    <col min="9993" max="9993" width="17.85546875" style="23" customWidth="1"/>
    <col min="9994" max="9995" width="0" style="23" hidden="1" customWidth="1"/>
    <col min="9996" max="10238" width="9.140625" style="23" customWidth="1"/>
    <col min="10239" max="10240" width="3.5703125" style="23"/>
    <col min="10241" max="10241" width="8.140625" style="23" customWidth="1"/>
    <col min="10242" max="10242" width="74.42578125" style="23" customWidth="1"/>
    <col min="10243" max="10243" width="8.5703125" style="23" customWidth="1"/>
    <col min="10244" max="10244" width="8.42578125" style="23" customWidth="1"/>
    <col min="10245" max="10245" width="14.7109375" style="23" customWidth="1"/>
    <col min="10246" max="10246" width="12.42578125" style="23" customWidth="1"/>
    <col min="10247" max="10247" width="19.85546875" style="23" customWidth="1"/>
    <col min="10248" max="10248" width="14.28515625" style="23" customWidth="1"/>
    <col min="10249" max="10249" width="17.85546875" style="23" customWidth="1"/>
    <col min="10250" max="10251" width="0" style="23" hidden="1" customWidth="1"/>
    <col min="10252" max="10494" width="9.140625" style="23" customWidth="1"/>
    <col min="10495" max="10496" width="3.5703125" style="23"/>
    <col min="10497" max="10497" width="8.140625" style="23" customWidth="1"/>
    <col min="10498" max="10498" width="74.42578125" style="23" customWidth="1"/>
    <col min="10499" max="10499" width="8.5703125" style="23" customWidth="1"/>
    <col min="10500" max="10500" width="8.42578125" style="23" customWidth="1"/>
    <col min="10501" max="10501" width="14.7109375" style="23" customWidth="1"/>
    <col min="10502" max="10502" width="12.42578125" style="23" customWidth="1"/>
    <col min="10503" max="10503" width="19.85546875" style="23" customWidth="1"/>
    <col min="10504" max="10504" width="14.28515625" style="23" customWidth="1"/>
    <col min="10505" max="10505" width="17.85546875" style="23" customWidth="1"/>
    <col min="10506" max="10507" width="0" style="23" hidden="1" customWidth="1"/>
    <col min="10508" max="10750" width="9.140625" style="23" customWidth="1"/>
    <col min="10751" max="10752" width="3.5703125" style="23"/>
    <col min="10753" max="10753" width="8.140625" style="23" customWidth="1"/>
    <col min="10754" max="10754" width="74.42578125" style="23" customWidth="1"/>
    <col min="10755" max="10755" width="8.5703125" style="23" customWidth="1"/>
    <col min="10756" max="10756" width="8.42578125" style="23" customWidth="1"/>
    <col min="10757" max="10757" width="14.7109375" style="23" customWidth="1"/>
    <col min="10758" max="10758" width="12.42578125" style="23" customWidth="1"/>
    <col min="10759" max="10759" width="19.85546875" style="23" customWidth="1"/>
    <col min="10760" max="10760" width="14.28515625" style="23" customWidth="1"/>
    <col min="10761" max="10761" width="17.85546875" style="23" customWidth="1"/>
    <col min="10762" max="10763" width="0" style="23" hidden="1" customWidth="1"/>
    <col min="10764" max="11006" width="9.140625" style="23" customWidth="1"/>
    <col min="11007" max="11008" width="3.5703125" style="23"/>
    <col min="11009" max="11009" width="8.140625" style="23" customWidth="1"/>
    <col min="11010" max="11010" width="74.42578125" style="23" customWidth="1"/>
    <col min="11011" max="11011" width="8.5703125" style="23" customWidth="1"/>
    <col min="11012" max="11012" width="8.42578125" style="23" customWidth="1"/>
    <col min="11013" max="11013" width="14.7109375" style="23" customWidth="1"/>
    <col min="11014" max="11014" width="12.42578125" style="23" customWidth="1"/>
    <col min="11015" max="11015" width="19.85546875" style="23" customWidth="1"/>
    <col min="11016" max="11016" width="14.28515625" style="23" customWidth="1"/>
    <col min="11017" max="11017" width="17.85546875" style="23" customWidth="1"/>
    <col min="11018" max="11019" width="0" style="23" hidden="1" customWidth="1"/>
    <col min="11020" max="11262" width="9.140625" style="23" customWidth="1"/>
    <col min="11263" max="11264" width="3.5703125" style="23"/>
    <col min="11265" max="11265" width="8.140625" style="23" customWidth="1"/>
    <col min="11266" max="11266" width="74.42578125" style="23" customWidth="1"/>
    <col min="11267" max="11267" width="8.5703125" style="23" customWidth="1"/>
    <col min="11268" max="11268" width="8.42578125" style="23" customWidth="1"/>
    <col min="11269" max="11269" width="14.7109375" style="23" customWidth="1"/>
    <col min="11270" max="11270" width="12.42578125" style="23" customWidth="1"/>
    <col min="11271" max="11271" width="19.85546875" style="23" customWidth="1"/>
    <col min="11272" max="11272" width="14.28515625" style="23" customWidth="1"/>
    <col min="11273" max="11273" width="17.85546875" style="23" customWidth="1"/>
    <col min="11274" max="11275" width="0" style="23" hidden="1" customWidth="1"/>
    <col min="11276" max="11518" width="9.140625" style="23" customWidth="1"/>
    <col min="11519" max="11520" width="3.5703125" style="23"/>
    <col min="11521" max="11521" width="8.140625" style="23" customWidth="1"/>
    <col min="11522" max="11522" width="74.42578125" style="23" customWidth="1"/>
    <col min="11523" max="11523" width="8.5703125" style="23" customWidth="1"/>
    <col min="11524" max="11524" width="8.42578125" style="23" customWidth="1"/>
    <col min="11525" max="11525" width="14.7109375" style="23" customWidth="1"/>
    <col min="11526" max="11526" width="12.42578125" style="23" customWidth="1"/>
    <col min="11527" max="11527" width="19.85546875" style="23" customWidth="1"/>
    <col min="11528" max="11528" width="14.28515625" style="23" customWidth="1"/>
    <col min="11529" max="11529" width="17.85546875" style="23" customWidth="1"/>
    <col min="11530" max="11531" width="0" style="23" hidden="1" customWidth="1"/>
    <col min="11532" max="11774" width="9.140625" style="23" customWidth="1"/>
    <col min="11775" max="11776" width="3.5703125" style="23"/>
    <col min="11777" max="11777" width="8.140625" style="23" customWidth="1"/>
    <col min="11778" max="11778" width="74.42578125" style="23" customWidth="1"/>
    <col min="11779" max="11779" width="8.5703125" style="23" customWidth="1"/>
    <col min="11780" max="11780" width="8.42578125" style="23" customWidth="1"/>
    <col min="11781" max="11781" width="14.7109375" style="23" customWidth="1"/>
    <col min="11782" max="11782" width="12.42578125" style="23" customWidth="1"/>
    <col min="11783" max="11783" width="19.85546875" style="23" customWidth="1"/>
    <col min="11784" max="11784" width="14.28515625" style="23" customWidth="1"/>
    <col min="11785" max="11785" width="17.85546875" style="23" customWidth="1"/>
    <col min="11786" max="11787" width="0" style="23" hidden="1" customWidth="1"/>
    <col min="11788" max="12030" width="9.140625" style="23" customWidth="1"/>
    <col min="12031" max="12032" width="3.5703125" style="23"/>
    <col min="12033" max="12033" width="8.140625" style="23" customWidth="1"/>
    <col min="12034" max="12034" width="74.42578125" style="23" customWidth="1"/>
    <col min="12035" max="12035" width="8.5703125" style="23" customWidth="1"/>
    <col min="12036" max="12036" width="8.42578125" style="23" customWidth="1"/>
    <col min="12037" max="12037" width="14.7109375" style="23" customWidth="1"/>
    <col min="12038" max="12038" width="12.42578125" style="23" customWidth="1"/>
    <col min="12039" max="12039" width="19.85546875" style="23" customWidth="1"/>
    <col min="12040" max="12040" width="14.28515625" style="23" customWidth="1"/>
    <col min="12041" max="12041" width="17.85546875" style="23" customWidth="1"/>
    <col min="12042" max="12043" width="0" style="23" hidden="1" customWidth="1"/>
    <col min="12044" max="12286" width="9.140625" style="23" customWidth="1"/>
    <col min="12287" max="12288" width="3.5703125" style="23"/>
    <col min="12289" max="12289" width="8.140625" style="23" customWidth="1"/>
    <col min="12290" max="12290" width="74.42578125" style="23" customWidth="1"/>
    <col min="12291" max="12291" width="8.5703125" style="23" customWidth="1"/>
    <col min="12292" max="12292" width="8.42578125" style="23" customWidth="1"/>
    <col min="12293" max="12293" width="14.7109375" style="23" customWidth="1"/>
    <col min="12294" max="12294" width="12.42578125" style="23" customWidth="1"/>
    <col min="12295" max="12295" width="19.85546875" style="23" customWidth="1"/>
    <col min="12296" max="12296" width="14.28515625" style="23" customWidth="1"/>
    <col min="12297" max="12297" width="17.85546875" style="23" customWidth="1"/>
    <col min="12298" max="12299" width="0" style="23" hidden="1" customWidth="1"/>
    <col min="12300" max="12542" width="9.140625" style="23" customWidth="1"/>
    <col min="12543" max="12544" width="3.5703125" style="23"/>
    <col min="12545" max="12545" width="8.140625" style="23" customWidth="1"/>
    <col min="12546" max="12546" width="74.42578125" style="23" customWidth="1"/>
    <col min="12547" max="12547" width="8.5703125" style="23" customWidth="1"/>
    <col min="12548" max="12548" width="8.42578125" style="23" customWidth="1"/>
    <col min="12549" max="12549" width="14.7109375" style="23" customWidth="1"/>
    <col min="12550" max="12550" width="12.42578125" style="23" customWidth="1"/>
    <col min="12551" max="12551" width="19.85546875" style="23" customWidth="1"/>
    <col min="12552" max="12552" width="14.28515625" style="23" customWidth="1"/>
    <col min="12553" max="12553" width="17.85546875" style="23" customWidth="1"/>
    <col min="12554" max="12555" width="0" style="23" hidden="1" customWidth="1"/>
    <col min="12556" max="12798" width="9.140625" style="23" customWidth="1"/>
    <col min="12799" max="12800" width="3.5703125" style="23"/>
    <col min="12801" max="12801" width="8.140625" style="23" customWidth="1"/>
    <col min="12802" max="12802" width="74.42578125" style="23" customWidth="1"/>
    <col min="12803" max="12803" width="8.5703125" style="23" customWidth="1"/>
    <col min="12804" max="12804" width="8.42578125" style="23" customWidth="1"/>
    <col min="12805" max="12805" width="14.7109375" style="23" customWidth="1"/>
    <col min="12806" max="12806" width="12.42578125" style="23" customWidth="1"/>
    <col min="12807" max="12807" width="19.85546875" style="23" customWidth="1"/>
    <col min="12808" max="12808" width="14.28515625" style="23" customWidth="1"/>
    <col min="12809" max="12809" width="17.85546875" style="23" customWidth="1"/>
    <col min="12810" max="12811" width="0" style="23" hidden="1" customWidth="1"/>
    <col min="12812" max="13054" width="9.140625" style="23" customWidth="1"/>
    <col min="13055" max="13056" width="3.5703125" style="23"/>
    <col min="13057" max="13057" width="8.140625" style="23" customWidth="1"/>
    <col min="13058" max="13058" width="74.42578125" style="23" customWidth="1"/>
    <col min="13059" max="13059" width="8.5703125" style="23" customWidth="1"/>
    <col min="13060" max="13060" width="8.42578125" style="23" customWidth="1"/>
    <col min="13061" max="13061" width="14.7109375" style="23" customWidth="1"/>
    <col min="13062" max="13062" width="12.42578125" style="23" customWidth="1"/>
    <col min="13063" max="13063" width="19.85546875" style="23" customWidth="1"/>
    <col min="13064" max="13064" width="14.28515625" style="23" customWidth="1"/>
    <col min="13065" max="13065" width="17.85546875" style="23" customWidth="1"/>
    <col min="13066" max="13067" width="0" style="23" hidden="1" customWidth="1"/>
    <col min="13068" max="13310" width="9.140625" style="23" customWidth="1"/>
    <col min="13311" max="13312" width="3.5703125" style="23"/>
    <col min="13313" max="13313" width="8.140625" style="23" customWidth="1"/>
    <col min="13314" max="13314" width="74.42578125" style="23" customWidth="1"/>
    <col min="13315" max="13315" width="8.5703125" style="23" customWidth="1"/>
    <col min="13316" max="13316" width="8.42578125" style="23" customWidth="1"/>
    <col min="13317" max="13317" width="14.7109375" style="23" customWidth="1"/>
    <col min="13318" max="13318" width="12.42578125" style="23" customWidth="1"/>
    <col min="13319" max="13319" width="19.85546875" style="23" customWidth="1"/>
    <col min="13320" max="13320" width="14.28515625" style="23" customWidth="1"/>
    <col min="13321" max="13321" width="17.85546875" style="23" customWidth="1"/>
    <col min="13322" max="13323" width="0" style="23" hidden="1" customWidth="1"/>
    <col min="13324" max="13566" width="9.140625" style="23" customWidth="1"/>
    <col min="13567" max="13568" width="3.5703125" style="23"/>
    <col min="13569" max="13569" width="8.140625" style="23" customWidth="1"/>
    <col min="13570" max="13570" width="74.42578125" style="23" customWidth="1"/>
    <col min="13571" max="13571" width="8.5703125" style="23" customWidth="1"/>
    <col min="13572" max="13572" width="8.42578125" style="23" customWidth="1"/>
    <col min="13573" max="13573" width="14.7109375" style="23" customWidth="1"/>
    <col min="13574" max="13574" width="12.42578125" style="23" customWidth="1"/>
    <col min="13575" max="13575" width="19.85546875" style="23" customWidth="1"/>
    <col min="13576" max="13576" width="14.28515625" style="23" customWidth="1"/>
    <col min="13577" max="13577" width="17.85546875" style="23" customWidth="1"/>
    <col min="13578" max="13579" width="0" style="23" hidden="1" customWidth="1"/>
    <col min="13580" max="13822" width="9.140625" style="23" customWidth="1"/>
    <col min="13823" max="13824" width="3.5703125" style="23"/>
    <col min="13825" max="13825" width="8.140625" style="23" customWidth="1"/>
    <col min="13826" max="13826" width="74.42578125" style="23" customWidth="1"/>
    <col min="13827" max="13827" width="8.5703125" style="23" customWidth="1"/>
    <col min="13828" max="13828" width="8.42578125" style="23" customWidth="1"/>
    <col min="13829" max="13829" width="14.7109375" style="23" customWidth="1"/>
    <col min="13830" max="13830" width="12.42578125" style="23" customWidth="1"/>
    <col min="13831" max="13831" width="19.85546875" style="23" customWidth="1"/>
    <col min="13832" max="13832" width="14.28515625" style="23" customWidth="1"/>
    <col min="13833" max="13833" width="17.85546875" style="23" customWidth="1"/>
    <col min="13834" max="13835" width="0" style="23" hidden="1" customWidth="1"/>
    <col min="13836" max="14078" width="9.140625" style="23" customWidth="1"/>
    <col min="14079" max="14080" width="3.5703125" style="23"/>
    <col min="14081" max="14081" width="8.140625" style="23" customWidth="1"/>
    <col min="14082" max="14082" width="74.42578125" style="23" customWidth="1"/>
    <col min="14083" max="14083" width="8.5703125" style="23" customWidth="1"/>
    <col min="14084" max="14084" width="8.42578125" style="23" customWidth="1"/>
    <col min="14085" max="14085" width="14.7109375" style="23" customWidth="1"/>
    <col min="14086" max="14086" width="12.42578125" style="23" customWidth="1"/>
    <col min="14087" max="14087" width="19.85546875" style="23" customWidth="1"/>
    <col min="14088" max="14088" width="14.28515625" style="23" customWidth="1"/>
    <col min="14089" max="14089" width="17.85546875" style="23" customWidth="1"/>
    <col min="14090" max="14091" width="0" style="23" hidden="1" customWidth="1"/>
    <col min="14092" max="14334" width="9.140625" style="23" customWidth="1"/>
    <col min="14335" max="14336" width="3.5703125" style="23"/>
    <col min="14337" max="14337" width="8.140625" style="23" customWidth="1"/>
    <col min="14338" max="14338" width="74.42578125" style="23" customWidth="1"/>
    <col min="14339" max="14339" width="8.5703125" style="23" customWidth="1"/>
    <col min="14340" max="14340" width="8.42578125" style="23" customWidth="1"/>
    <col min="14341" max="14341" width="14.7109375" style="23" customWidth="1"/>
    <col min="14342" max="14342" width="12.42578125" style="23" customWidth="1"/>
    <col min="14343" max="14343" width="19.85546875" style="23" customWidth="1"/>
    <col min="14344" max="14344" width="14.28515625" style="23" customWidth="1"/>
    <col min="14345" max="14345" width="17.85546875" style="23" customWidth="1"/>
    <col min="14346" max="14347" width="0" style="23" hidden="1" customWidth="1"/>
    <col min="14348" max="14590" width="9.140625" style="23" customWidth="1"/>
    <col min="14591" max="14592" width="3.5703125" style="23"/>
    <col min="14593" max="14593" width="8.140625" style="23" customWidth="1"/>
    <col min="14594" max="14594" width="74.42578125" style="23" customWidth="1"/>
    <col min="14595" max="14595" width="8.5703125" style="23" customWidth="1"/>
    <col min="14596" max="14596" width="8.42578125" style="23" customWidth="1"/>
    <col min="14597" max="14597" width="14.7109375" style="23" customWidth="1"/>
    <col min="14598" max="14598" width="12.42578125" style="23" customWidth="1"/>
    <col min="14599" max="14599" width="19.85546875" style="23" customWidth="1"/>
    <col min="14600" max="14600" width="14.28515625" style="23" customWidth="1"/>
    <col min="14601" max="14601" width="17.85546875" style="23" customWidth="1"/>
    <col min="14602" max="14603" width="0" style="23" hidden="1" customWidth="1"/>
    <col min="14604" max="14846" width="9.140625" style="23" customWidth="1"/>
    <col min="14847" max="14848" width="3.5703125" style="23"/>
    <col min="14849" max="14849" width="8.140625" style="23" customWidth="1"/>
    <col min="14850" max="14850" width="74.42578125" style="23" customWidth="1"/>
    <col min="14851" max="14851" width="8.5703125" style="23" customWidth="1"/>
    <col min="14852" max="14852" width="8.42578125" style="23" customWidth="1"/>
    <col min="14853" max="14853" width="14.7109375" style="23" customWidth="1"/>
    <col min="14854" max="14854" width="12.42578125" style="23" customWidth="1"/>
    <col min="14855" max="14855" width="19.85546875" style="23" customWidth="1"/>
    <col min="14856" max="14856" width="14.28515625" style="23" customWidth="1"/>
    <col min="14857" max="14857" width="17.85546875" style="23" customWidth="1"/>
    <col min="14858" max="14859" width="0" style="23" hidden="1" customWidth="1"/>
    <col min="14860" max="15102" width="9.140625" style="23" customWidth="1"/>
    <col min="15103" max="15104" width="3.5703125" style="23"/>
    <col min="15105" max="15105" width="8.140625" style="23" customWidth="1"/>
    <col min="15106" max="15106" width="74.42578125" style="23" customWidth="1"/>
    <col min="15107" max="15107" width="8.5703125" style="23" customWidth="1"/>
    <col min="15108" max="15108" width="8.42578125" style="23" customWidth="1"/>
    <col min="15109" max="15109" width="14.7109375" style="23" customWidth="1"/>
    <col min="15110" max="15110" width="12.42578125" style="23" customWidth="1"/>
    <col min="15111" max="15111" width="19.85546875" style="23" customWidth="1"/>
    <col min="15112" max="15112" width="14.28515625" style="23" customWidth="1"/>
    <col min="15113" max="15113" width="17.85546875" style="23" customWidth="1"/>
    <col min="15114" max="15115" width="0" style="23" hidden="1" customWidth="1"/>
    <col min="15116" max="15358" width="9.140625" style="23" customWidth="1"/>
    <col min="15359" max="15360" width="3.5703125" style="23"/>
    <col min="15361" max="15361" width="8.140625" style="23" customWidth="1"/>
    <col min="15362" max="15362" width="74.42578125" style="23" customWidth="1"/>
    <col min="15363" max="15363" width="8.5703125" style="23" customWidth="1"/>
    <col min="15364" max="15364" width="8.42578125" style="23" customWidth="1"/>
    <col min="15365" max="15365" width="14.7109375" style="23" customWidth="1"/>
    <col min="15366" max="15366" width="12.42578125" style="23" customWidth="1"/>
    <col min="15367" max="15367" width="19.85546875" style="23" customWidth="1"/>
    <col min="15368" max="15368" width="14.28515625" style="23" customWidth="1"/>
    <col min="15369" max="15369" width="17.85546875" style="23" customWidth="1"/>
    <col min="15370" max="15371" width="0" style="23" hidden="1" customWidth="1"/>
    <col min="15372" max="15614" width="9.140625" style="23" customWidth="1"/>
    <col min="15615" max="15616" width="3.5703125" style="23"/>
    <col min="15617" max="15617" width="8.140625" style="23" customWidth="1"/>
    <col min="15618" max="15618" width="74.42578125" style="23" customWidth="1"/>
    <col min="15619" max="15619" width="8.5703125" style="23" customWidth="1"/>
    <col min="15620" max="15620" width="8.42578125" style="23" customWidth="1"/>
    <col min="15621" max="15621" width="14.7109375" style="23" customWidth="1"/>
    <col min="15622" max="15622" width="12.42578125" style="23" customWidth="1"/>
    <col min="15623" max="15623" width="19.85546875" style="23" customWidth="1"/>
    <col min="15624" max="15624" width="14.28515625" style="23" customWidth="1"/>
    <col min="15625" max="15625" width="17.85546875" style="23" customWidth="1"/>
    <col min="15626" max="15627" width="0" style="23" hidden="1" customWidth="1"/>
    <col min="15628" max="15870" width="9.140625" style="23" customWidth="1"/>
    <col min="15871" max="15872" width="3.5703125" style="23"/>
    <col min="15873" max="15873" width="8.140625" style="23" customWidth="1"/>
    <col min="15874" max="15874" width="74.42578125" style="23" customWidth="1"/>
    <col min="15875" max="15875" width="8.5703125" style="23" customWidth="1"/>
    <col min="15876" max="15876" width="8.42578125" style="23" customWidth="1"/>
    <col min="15877" max="15877" width="14.7109375" style="23" customWidth="1"/>
    <col min="15878" max="15878" width="12.42578125" style="23" customWidth="1"/>
    <col min="15879" max="15879" width="19.85546875" style="23" customWidth="1"/>
    <col min="15880" max="15880" width="14.28515625" style="23" customWidth="1"/>
    <col min="15881" max="15881" width="17.85546875" style="23" customWidth="1"/>
    <col min="15882" max="15883" width="0" style="23" hidden="1" customWidth="1"/>
    <col min="15884" max="16126" width="9.140625" style="23" customWidth="1"/>
    <col min="16127" max="16128" width="3.5703125" style="23"/>
    <col min="16129" max="16129" width="8.140625" style="23" customWidth="1"/>
    <col min="16130" max="16130" width="74.42578125" style="23" customWidth="1"/>
    <col min="16131" max="16131" width="8.5703125" style="23" customWidth="1"/>
    <col min="16132" max="16132" width="8.42578125" style="23" customWidth="1"/>
    <col min="16133" max="16133" width="14.7109375" style="23" customWidth="1"/>
    <col min="16134" max="16134" width="12.42578125" style="23" customWidth="1"/>
    <col min="16135" max="16135" width="19.85546875" style="23" customWidth="1"/>
    <col min="16136" max="16136" width="14.28515625" style="23" customWidth="1"/>
    <col min="16137" max="16137" width="17.85546875" style="23" customWidth="1"/>
    <col min="16138" max="16139" width="0" style="23" hidden="1" customWidth="1"/>
    <col min="16140" max="16382" width="9.140625" style="23" customWidth="1"/>
    <col min="16383" max="16384" width="3.5703125" style="23"/>
  </cols>
  <sheetData>
    <row r="1" spans="1:11" ht="54.95" customHeight="1">
      <c r="E1" s="324"/>
      <c r="F1" s="324"/>
      <c r="G1" s="324"/>
      <c r="H1" s="324"/>
      <c r="I1" s="325"/>
      <c r="J1" s="185"/>
      <c r="K1" s="185"/>
    </row>
    <row r="2" spans="1:11" ht="54.95" customHeight="1">
      <c r="F2" s="24"/>
      <c r="G2" s="186"/>
      <c r="J2" s="185"/>
      <c r="K2" s="185"/>
    </row>
    <row r="3" spans="1:11" s="49" customFormat="1" ht="54.95" customHeight="1">
      <c r="A3" s="318"/>
      <c r="B3" s="318"/>
      <c r="C3" s="318"/>
      <c r="D3" s="318"/>
      <c r="E3" s="318"/>
      <c r="F3" s="318"/>
      <c r="G3" s="319"/>
      <c r="H3" s="320"/>
      <c r="I3" s="321"/>
      <c r="J3" s="187"/>
      <c r="K3" s="187"/>
    </row>
    <row r="4" spans="1:11" s="49" customFormat="1" ht="93.75" customHeight="1">
      <c r="A4" s="289"/>
      <c r="B4" s="289"/>
      <c r="C4" s="289"/>
      <c r="D4" s="289"/>
      <c r="E4" s="289"/>
      <c r="F4" s="289"/>
      <c r="G4" s="290"/>
      <c r="H4" s="329" t="s">
        <v>308</v>
      </c>
      <c r="I4" s="330"/>
      <c r="J4" s="187"/>
      <c r="K4" s="187"/>
    </row>
    <row r="5" spans="1:11" s="49" customFormat="1" ht="102" customHeight="1">
      <c r="A5" s="212"/>
      <c r="B5" s="1"/>
      <c r="C5" s="212"/>
      <c r="D5" s="212"/>
      <c r="E5" s="212"/>
      <c r="F5" s="212"/>
      <c r="G5" s="213"/>
      <c r="H5" s="326" t="s">
        <v>302</v>
      </c>
      <c r="I5" s="327"/>
      <c r="J5" s="187"/>
      <c r="K5" s="187"/>
    </row>
    <row r="6" spans="1:11" s="49" customFormat="1" ht="18.75">
      <c r="A6" s="212"/>
      <c r="B6" s="212"/>
      <c r="C6" s="212"/>
      <c r="D6" s="212"/>
      <c r="E6" s="212"/>
      <c r="F6" s="212"/>
      <c r="G6" s="213"/>
      <c r="H6" s="219"/>
      <c r="I6" s="220"/>
      <c r="J6" s="187"/>
      <c r="K6" s="187"/>
    </row>
    <row r="7" spans="1:11" s="49" customFormat="1" ht="61.5" customHeight="1">
      <c r="A7" s="318" t="s">
        <v>299</v>
      </c>
      <c r="B7" s="318"/>
      <c r="C7" s="318"/>
      <c r="D7" s="318"/>
      <c r="E7" s="318"/>
      <c r="F7" s="318"/>
      <c r="G7" s="318"/>
      <c r="H7" s="318"/>
      <c r="I7" s="328"/>
      <c r="J7" s="187"/>
      <c r="K7" s="187"/>
    </row>
    <row r="8" spans="1:11" s="49" customFormat="1" ht="21" customHeight="1">
      <c r="A8" s="169"/>
      <c r="B8" s="169"/>
      <c r="C8" s="169"/>
      <c r="D8" s="169"/>
      <c r="E8" s="169"/>
      <c r="F8" s="169"/>
      <c r="G8" s="188"/>
      <c r="H8" s="181"/>
      <c r="I8" s="181"/>
      <c r="J8" s="187"/>
      <c r="K8" s="187"/>
    </row>
    <row r="9" spans="1:11" s="26" customFormat="1" ht="15.75" customHeight="1">
      <c r="A9" s="25"/>
      <c r="B9" s="189"/>
      <c r="C9" s="189"/>
      <c r="D9" s="189"/>
      <c r="E9" s="190"/>
      <c r="F9" s="322"/>
      <c r="G9" s="322"/>
      <c r="H9" s="323" t="s">
        <v>46</v>
      </c>
      <c r="I9" s="323"/>
      <c r="J9" s="191"/>
      <c r="K9" s="191"/>
    </row>
    <row r="10" spans="1:11" s="55" customFormat="1" ht="94.5" customHeight="1">
      <c r="A10" s="34" t="s">
        <v>37</v>
      </c>
      <c r="B10" s="34" t="s">
        <v>38</v>
      </c>
      <c r="C10" s="140" t="s">
        <v>48</v>
      </c>
      <c r="D10" s="140" t="s">
        <v>49</v>
      </c>
      <c r="E10" s="141" t="s">
        <v>50</v>
      </c>
      <c r="F10" s="141" t="s">
        <v>51</v>
      </c>
      <c r="G10" s="215" t="s">
        <v>288</v>
      </c>
      <c r="H10" s="211" t="s">
        <v>238</v>
      </c>
      <c r="I10" s="314" t="s">
        <v>233</v>
      </c>
      <c r="J10" s="160" t="s">
        <v>222</v>
      </c>
      <c r="K10" s="160" t="s">
        <v>223</v>
      </c>
    </row>
    <row r="11" spans="1:11" s="64" customFormat="1" ht="18.75">
      <c r="A11" s="103">
        <v>1</v>
      </c>
      <c r="B11" s="103">
        <v>2</v>
      </c>
      <c r="C11" s="104" t="s">
        <v>39</v>
      </c>
      <c r="D11" s="104" t="s">
        <v>40</v>
      </c>
      <c r="E11" s="104" t="s">
        <v>41</v>
      </c>
      <c r="F11" s="104" t="s">
        <v>42</v>
      </c>
      <c r="G11" s="221" t="s">
        <v>232</v>
      </c>
      <c r="H11" s="103">
        <v>7</v>
      </c>
      <c r="I11" s="315"/>
      <c r="J11" s="159"/>
      <c r="K11" s="159"/>
    </row>
    <row r="12" spans="1:11" s="56" customFormat="1" ht="18">
      <c r="A12" s="94" t="s">
        <v>105</v>
      </c>
      <c r="B12" s="105" t="s">
        <v>84</v>
      </c>
      <c r="C12" s="94" t="s">
        <v>89</v>
      </c>
      <c r="D12" s="94"/>
      <c r="E12" s="94"/>
      <c r="F12" s="91"/>
      <c r="G12" s="251">
        <f>G13+G18+G38+G32+G35</f>
        <v>9591.1000000000022</v>
      </c>
      <c r="H12" s="251">
        <f>H13+H18+H38+H32+H35</f>
        <v>400</v>
      </c>
      <c r="I12" s="251">
        <f>I13+I18+I38+I32+I35</f>
        <v>9991.1000000000022</v>
      </c>
      <c r="J12" s="180"/>
      <c r="K12" s="180"/>
    </row>
    <row r="13" spans="1:11" s="56" customFormat="1" ht="31.5">
      <c r="A13" s="94" t="s">
        <v>47</v>
      </c>
      <c r="B13" s="105" t="s">
        <v>85</v>
      </c>
      <c r="C13" s="91" t="s">
        <v>89</v>
      </c>
      <c r="D13" s="91" t="s">
        <v>90</v>
      </c>
      <c r="E13" s="91"/>
      <c r="F13" s="91"/>
      <c r="G13" s="252">
        <f>G14</f>
        <v>758.99999999999989</v>
      </c>
      <c r="H13" s="251">
        <f>H14</f>
        <v>0</v>
      </c>
      <c r="I13" s="252">
        <f>I14</f>
        <v>758.99999999999989</v>
      </c>
      <c r="J13" s="192"/>
      <c r="K13" s="192"/>
    </row>
    <row r="14" spans="1:11" s="56" customFormat="1" ht="18">
      <c r="A14" s="63"/>
      <c r="B14" s="222" t="s">
        <v>103</v>
      </c>
      <c r="C14" s="110" t="s">
        <v>89</v>
      </c>
      <c r="D14" s="110" t="s">
        <v>90</v>
      </c>
      <c r="E14" s="91" t="s">
        <v>239</v>
      </c>
      <c r="F14" s="110"/>
      <c r="G14" s="253">
        <f>G15+G17+G16</f>
        <v>758.99999999999989</v>
      </c>
      <c r="H14" s="279">
        <f>H15+H16+H17</f>
        <v>0</v>
      </c>
      <c r="I14" s="253">
        <f>I15+I17+I16</f>
        <v>758.99999999999989</v>
      </c>
      <c r="J14" s="192"/>
      <c r="K14" s="192"/>
    </row>
    <row r="15" spans="1:11" s="56" customFormat="1" ht="18">
      <c r="A15" s="63"/>
      <c r="B15" s="223" t="s">
        <v>140</v>
      </c>
      <c r="C15" s="99" t="s">
        <v>89</v>
      </c>
      <c r="D15" s="99" t="s">
        <v>90</v>
      </c>
      <c r="E15" s="62" t="s">
        <v>200</v>
      </c>
      <c r="F15" s="224" t="s">
        <v>91</v>
      </c>
      <c r="G15" s="254">
        <v>549.29999999999995</v>
      </c>
      <c r="H15" s="281">
        <f>I15-G15</f>
        <v>0</v>
      </c>
      <c r="I15" s="254">
        <v>549.29999999999995</v>
      </c>
      <c r="J15" s="142"/>
      <c r="K15" s="142"/>
    </row>
    <row r="16" spans="1:11" s="56" customFormat="1" ht="31.5">
      <c r="A16" s="63"/>
      <c r="B16" s="223" t="s">
        <v>240</v>
      </c>
      <c r="C16" s="99" t="s">
        <v>89</v>
      </c>
      <c r="D16" s="99" t="s">
        <v>90</v>
      </c>
      <c r="E16" s="62" t="s">
        <v>241</v>
      </c>
      <c r="F16" s="224" t="s">
        <v>242</v>
      </c>
      <c r="G16" s="254">
        <v>32.9</v>
      </c>
      <c r="H16" s="281">
        <f t="shared" ref="H16:H17" si="0">I16-G16</f>
        <v>0</v>
      </c>
      <c r="I16" s="254">
        <v>32.9</v>
      </c>
      <c r="J16" s="142"/>
      <c r="K16" s="142"/>
    </row>
    <row r="17" spans="1:21" s="56" customFormat="1" ht="47.25">
      <c r="A17" s="63"/>
      <c r="B17" s="223" t="s">
        <v>141</v>
      </c>
      <c r="C17" s="62" t="s">
        <v>89</v>
      </c>
      <c r="D17" s="62" t="s">
        <v>90</v>
      </c>
      <c r="E17" s="62" t="s">
        <v>200</v>
      </c>
      <c r="F17" s="225" t="s">
        <v>132</v>
      </c>
      <c r="G17" s="255">
        <v>176.8</v>
      </c>
      <c r="H17" s="281">
        <f t="shared" si="0"/>
        <v>0</v>
      </c>
      <c r="I17" s="255">
        <v>176.8</v>
      </c>
      <c r="J17" s="142"/>
      <c r="K17" s="142"/>
    </row>
    <row r="18" spans="1:21" s="56" customFormat="1" ht="47.25">
      <c r="A18" s="94" t="s">
        <v>243</v>
      </c>
      <c r="B18" s="95" t="s">
        <v>33</v>
      </c>
      <c r="C18" s="91" t="s">
        <v>89</v>
      </c>
      <c r="D18" s="91" t="s">
        <v>92</v>
      </c>
      <c r="E18" s="91"/>
      <c r="F18" s="91"/>
      <c r="G18" s="252">
        <f>G19</f>
        <v>3080.2</v>
      </c>
      <c r="H18" s="251">
        <f>H19</f>
        <v>400</v>
      </c>
      <c r="I18" s="252">
        <f>I19</f>
        <v>3480.2</v>
      </c>
      <c r="J18" s="192"/>
      <c r="K18" s="192"/>
    </row>
    <row r="19" spans="1:21" s="56" customFormat="1" ht="31.5">
      <c r="A19" s="61"/>
      <c r="B19" s="105" t="s">
        <v>244</v>
      </c>
      <c r="C19" s="91" t="s">
        <v>89</v>
      </c>
      <c r="D19" s="91" t="s">
        <v>92</v>
      </c>
      <c r="E19" s="91" t="s">
        <v>245</v>
      </c>
      <c r="F19" s="227"/>
      <c r="G19" s="256">
        <f>G20+G24</f>
        <v>3080.2</v>
      </c>
      <c r="H19" s="259">
        <f>H20+H24</f>
        <v>400</v>
      </c>
      <c r="I19" s="256">
        <f>I20+I24</f>
        <v>3480.2</v>
      </c>
      <c r="J19" s="142"/>
      <c r="K19" s="142"/>
      <c r="U19" s="202"/>
    </row>
    <row r="20" spans="1:21" s="56" customFormat="1" ht="31.5">
      <c r="A20" s="63"/>
      <c r="B20" s="228" t="s">
        <v>128</v>
      </c>
      <c r="C20" s="91" t="s">
        <v>89</v>
      </c>
      <c r="D20" s="91" t="s">
        <v>92</v>
      </c>
      <c r="E20" s="91" t="s">
        <v>246</v>
      </c>
      <c r="F20" s="227"/>
      <c r="G20" s="256">
        <f>G21+G22+G23</f>
        <v>569.29999999999995</v>
      </c>
      <c r="H20" s="259">
        <f>H21+H22+H23</f>
        <v>0</v>
      </c>
      <c r="I20" s="256">
        <f>I21+I22+I23</f>
        <v>569.29999999999995</v>
      </c>
      <c r="J20" s="193"/>
      <c r="K20" s="193"/>
      <c r="N20" s="269"/>
      <c r="P20" s="269"/>
    </row>
    <row r="21" spans="1:21" s="56" customFormat="1" ht="18">
      <c r="A21" s="63"/>
      <c r="B21" s="119" t="s">
        <v>140</v>
      </c>
      <c r="C21" s="62" t="s">
        <v>89</v>
      </c>
      <c r="D21" s="62" t="s">
        <v>92</v>
      </c>
      <c r="E21" s="62" t="s">
        <v>215</v>
      </c>
      <c r="F21" s="225" t="s">
        <v>91</v>
      </c>
      <c r="G21" s="257">
        <v>408.4</v>
      </c>
      <c r="H21" s="257">
        <f>I21-G21</f>
        <v>0</v>
      </c>
      <c r="I21" s="257">
        <v>408.4</v>
      </c>
      <c r="J21" s="143"/>
      <c r="K21" s="143"/>
      <c r="N21" s="269"/>
      <c r="P21" s="269"/>
    </row>
    <row r="22" spans="1:21" s="56" customFormat="1" ht="31.5">
      <c r="A22" s="63"/>
      <c r="B22" s="119" t="s">
        <v>240</v>
      </c>
      <c r="C22" s="62" t="s">
        <v>89</v>
      </c>
      <c r="D22" s="62" t="s">
        <v>92</v>
      </c>
      <c r="E22" s="62" t="s">
        <v>247</v>
      </c>
      <c r="F22" s="225" t="s">
        <v>242</v>
      </c>
      <c r="G22" s="257">
        <v>26.9</v>
      </c>
      <c r="H22" s="257">
        <f t="shared" ref="H22:H23" si="1">I22-G22</f>
        <v>0</v>
      </c>
      <c r="I22" s="257">
        <v>26.9</v>
      </c>
      <c r="J22" s="142"/>
      <c r="K22" s="143"/>
    </row>
    <row r="23" spans="1:21" s="56" customFormat="1" ht="47.25">
      <c r="A23" s="63"/>
      <c r="B23" s="119" t="s">
        <v>141</v>
      </c>
      <c r="C23" s="62" t="s">
        <v>89</v>
      </c>
      <c r="D23" s="62" t="s">
        <v>92</v>
      </c>
      <c r="E23" s="62" t="s">
        <v>215</v>
      </c>
      <c r="F23" s="225" t="s">
        <v>132</v>
      </c>
      <c r="G23" s="257">
        <v>134</v>
      </c>
      <c r="H23" s="257">
        <f t="shared" si="1"/>
        <v>0</v>
      </c>
      <c r="I23" s="257">
        <v>134</v>
      </c>
      <c r="J23" s="142"/>
      <c r="K23" s="143"/>
    </row>
    <row r="24" spans="1:21" s="56" customFormat="1" ht="31.5">
      <c r="A24" s="63"/>
      <c r="B24" s="228" t="s">
        <v>129</v>
      </c>
      <c r="C24" s="91" t="s">
        <v>89</v>
      </c>
      <c r="D24" s="91" t="s">
        <v>92</v>
      </c>
      <c r="E24" s="91" t="s">
        <v>248</v>
      </c>
      <c r="F24" s="227"/>
      <c r="G24" s="258">
        <f>G25+G26+G27+G30+G29+G31+G28</f>
        <v>2510.9</v>
      </c>
      <c r="H24" s="259">
        <f t="shared" ref="H24:H31" si="2">I24-G24</f>
        <v>400</v>
      </c>
      <c r="I24" s="258">
        <f>I25+I26+I27+I30+I29+I31+I28</f>
        <v>2910.9</v>
      </c>
      <c r="J24" s="142"/>
      <c r="K24" s="143"/>
    </row>
    <row r="25" spans="1:21" s="56" customFormat="1" ht="31.5">
      <c r="A25" s="63"/>
      <c r="B25" s="156" t="s">
        <v>171</v>
      </c>
      <c r="C25" s="62" t="s">
        <v>89</v>
      </c>
      <c r="D25" s="62" t="s">
        <v>92</v>
      </c>
      <c r="E25" s="62" t="s">
        <v>225</v>
      </c>
      <c r="F25" s="225" t="s">
        <v>93</v>
      </c>
      <c r="G25" s="257">
        <v>100</v>
      </c>
      <c r="H25" s="257">
        <f t="shared" si="2"/>
        <v>0</v>
      </c>
      <c r="I25" s="257">
        <v>100</v>
      </c>
      <c r="J25" s="142"/>
      <c r="K25" s="143"/>
    </row>
    <row r="26" spans="1:21" s="56" customFormat="1" ht="18">
      <c r="A26" s="63"/>
      <c r="B26" s="156" t="s">
        <v>326</v>
      </c>
      <c r="C26" s="62" t="s">
        <v>89</v>
      </c>
      <c r="D26" s="62" t="s">
        <v>92</v>
      </c>
      <c r="E26" s="62" t="s">
        <v>249</v>
      </c>
      <c r="F26" s="225" t="s">
        <v>217</v>
      </c>
      <c r="G26" s="257">
        <v>50</v>
      </c>
      <c r="H26" s="257">
        <f t="shared" si="2"/>
        <v>0</v>
      </c>
      <c r="I26" s="257">
        <v>50</v>
      </c>
      <c r="J26" s="142"/>
      <c r="K26" s="142"/>
    </row>
    <row r="27" spans="1:21" s="56" customFormat="1" ht="31.5">
      <c r="A27" s="63"/>
      <c r="B27" s="156" t="s">
        <v>172</v>
      </c>
      <c r="C27" s="62" t="s">
        <v>89</v>
      </c>
      <c r="D27" s="62" t="s">
        <v>92</v>
      </c>
      <c r="E27" s="62" t="s">
        <v>250</v>
      </c>
      <c r="F27" s="225">
        <v>244</v>
      </c>
      <c r="G27" s="257">
        <v>500</v>
      </c>
      <c r="H27" s="257">
        <f t="shared" si="2"/>
        <v>700</v>
      </c>
      <c r="I27" s="257">
        <v>1200</v>
      </c>
      <c r="J27" s="142"/>
      <c r="K27" s="142"/>
    </row>
    <row r="28" spans="1:21" s="56" customFormat="1" ht="31.5">
      <c r="A28" s="63"/>
      <c r="B28" s="156" t="s">
        <v>338</v>
      </c>
      <c r="C28" s="62" t="s">
        <v>89</v>
      </c>
      <c r="D28" s="62" t="s">
        <v>92</v>
      </c>
      <c r="E28" s="62" t="s">
        <v>250</v>
      </c>
      <c r="F28" s="225" t="s">
        <v>339</v>
      </c>
      <c r="G28" s="257">
        <v>1700</v>
      </c>
      <c r="H28" s="257">
        <f t="shared" si="2"/>
        <v>-300</v>
      </c>
      <c r="I28" s="257">
        <v>1400</v>
      </c>
      <c r="J28" s="142"/>
      <c r="K28" s="142"/>
    </row>
    <row r="29" spans="1:21" s="56" customFormat="1" ht="31.5">
      <c r="A29" s="63"/>
      <c r="B29" s="156" t="s">
        <v>172</v>
      </c>
      <c r="C29" s="62" t="s">
        <v>89</v>
      </c>
      <c r="D29" s="62" t="s">
        <v>92</v>
      </c>
      <c r="E29" s="62" t="s">
        <v>216</v>
      </c>
      <c r="F29" s="225">
        <v>244</v>
      </c>
      <c r="G29" s="257">
        <v>4.9000000000000004</v>
      </c>
      <c r="H29" s="257">
        <f t="shared" si="2"/>
        <v>0</v>
      </c>
      <c r="I29" s="257">
        <v>4.9000000000000004</v>
      </c>
      <c r="J29" s="142"/>
      <c r="K29" s="143"/>
    </row>
    <row r="30" spans="1:21" s="56" customFormat="1" ht="28.5" customHeight="1">
      <c r="A30" s="63"/>
      <c r="B30" s="119" t="s">
        <v>86</v>
      </c>
      <c r="C30" s="62" t="s">
        <v>89</v>
      </c>
      <c r="D30" s="62" t="s">
        <v>92</v>
      </c>
      <c r="E30" s="62" t="s">
        <v>213</v>
      </c>
      <c r="F30" s="225">
        <v>851</v>
      </c>
      <c r="G30" s="257">
        <v>100</v>
      </c>
      <c r="H30" s="257">
        <f t="shared" si="2"/>
        <v>0</v>
      </c>
      <c r="I30" s="257">
        <v>100</v>
      </c>
      <c r="J30" s="142"/>
      <c r="K30" s="142"/>
    </row>
    <row r="31" spans="1:21" s="56" customFormat="1" ht="25.5" customHeight="1">
      <c r="A31" s="63"/>
      <c r="B31" s="119" t="s">
        <v>126</v>
      </c>
      <c r="C31" s="62" t="s">
        <v>89</v>
      </c>
      <c r="D31" s="62" t="s">
        <v>92</v>
      </c>
      <c r="E31" s="62" t="s">
        <v>224</v>
      </c>
      <c r="F31" s="225" t="s">
        <v>127</v>
      </c>
      <c r="G31" s="257">
        <v>56</v>
      </c>
      <c r="H31" s="257">
        <f t="shared" si="2"/>
        <v>0</v>
      </c>
      <c r="I31" s="257">
        <v>56</v>
      </c>
      <c r="J31" s="142"/>
      <c r="K31" s="143"/>
    </row>
    <row r="32" spans="1:21" s="56" customFormat="1" ht="31.5" customHeight="1">
      <c r="A32" s="94" t="s">
        <v>251</v>
      </c>
      <c r="B32" s="231" t="s">
        <v>257</v>
      </c>
      <c r="C32" s="91" t="s">
        <v>89</v>
      </c>
      <c r="D32" s="91" t="s">
        <v>195</v>
      </c>
      <c r="E32" s="62"/>
      <c r="F32" s="62"/>
      <c r="G32" s="252">
        <f t="shared" ref="G32:I33" si="3">G33</f>
        <v>0.2</v>
      </c>
      <c r="H32" s="251">
        <f t="shared" si="3"/>
        <v>0</v>
      </c>
      <c r="I32" s="252">
        <f t="shared" si="3"/>
        <v>0.2</v>
      </c>
      <c r="J32" s="142"/>
      <c r="K32" s="143"/>
    </row>
    <row r="33" spans="1:11" s="56" customFormat="1" ht="45.75" customHeight="1">
      <c r="A33" s="232"/>
      <c r="B33" s="74" t="s">
        <v>258</v>
      </c>
      <c r="C33" s="91" t="s">
        <v>89</v>
      </c>
      <c r="D33" s="91" t="s">
        <v>195</v>
      </c>
      <c r="E33" s="91" t="s">
        <v>259</v>
      </c>
      <c r="F33" s="91"/>
      <c r="G33" s="252">
        <f t="shared" si="3"/>
        <v>0.2</v>
      </c>
      <c r="H33" s="251">
        <f t="shared" si="3"/>
        <v>0</v>
      </c>
      <c r="I33" s="252">
        <f t="shared" si="3"/>
        <v>0.2</v>
      </c>
      <c r="J33" s="142"/>
      <c r="K33" s="143"/>
    </row>
    <row r="34" spans="1:11" s="56" customFormat="1" ht="37.5" customHeight="1">
      <c r="A34" s="232"/>
      <c r="B34" s="119" t="s">
        <v>117</v>
      </c>
      <c r="C34" s="62" t="s">
        <v>89</v>
      </c>
      <c r="D34" s="62" t="s">
        <v>195</v>
      </c>
      <c r="E34" s="62" t="s">
        <v>259</v>
      </c>
      <c r="F34" s="233" t="s">
        <v>102</v>
      </c>
      <c r="G34" s="255">
        <v>0.2</v>
      </c>
      <c r="H34" s="257">
        <f>I34-G34</f>
        <v>0</v>
      </c>
      <c r="I34" s="255">
        <v>0.2</v>
      </c>
      <c r="J34" s="142"/>
      <c r="K34" s="143"/>
    </row>
    <row r="35" spans="1:11" s="56" customFormat="1" ht="25.5" customHeight="1">
      <c r="A35" s="94" t="s">
        <v>256</v>
      </c>
      <c r="B35" s="234" t="s">
        <v>190</v>
      </c>
      <c r="C35" s="91" t="s">
        <v>89</v>
      </c>
      <c r="D35" s="91" t="s">
        <v>100</v>
      </c>
      <c r="E35" s="235"/>
      <c r="F35" s="236"/>
      <c r="G35" s="260">
        <f t="shared" ref="G35:I36" si="4">G36</f>
        <v>60</v>
      </c>
      <c r="H35" s="251">
        <f t="shared" si="4"/>
        <v>0</v>
      </c>
      <c r="I35" s="260">
        <f t="shared" si="4"/>
        <v>60</v>
      </c>
      <c r="J35" s="142"/>
      <c r="K35" s="143"/>
    </row>
    <row r="36" spans="1:11" s="56" customFormat="1" ht="25.5" customHeight="1">
      <c r="A36" s="63"/>
      <c r="B36" s="237" t="s">
        <v>226</v>
      </c>
      <c r="C36" s="91" t="s">
        <v>89</v>
      </c>
      <c r="D36" s="91" t="s">
        <v>100</v>
      </c>
      <c r="E36" s="235" t="s">
        <v>204</v>
      </c>
      <c r="F36" s="238"/>
      <c r="G36" s="261">
        <f t="shared" si="4"/>
        <v>60</v>
      </c>
      <c r="H36" s="251">
        <f t="shared" si="4"/>
        <v>0</v>
      </c>
      <c r="I36" s="261">
        <f t="shared" si="4"/>
        <v>60</v>
      </c>
      <c r="J36" s="142"/>
      <c r="K36" s="143"/>
    </row>
    <row r="37" spans="1:11" s="56" customFormat="1" ht="25.5" customHeight="1">
      <c r="A37" s="63"/>
      <c r="B37" s="239" t="s">
        <v>227</v>
      </c>
      <c r="C37" s="240" t="s">
        <v>89</v>
      </c>
      <c r="D37" s="240" t="s">
        <v>100</v>
      </c>
      <c r="E37" s="241" t="s">
        <v>204</v>
      </c>
      <c r="F37" s="242" t="s">
        <v>189</v>
      </c>
      <c r="G37" s="262">
        <v>60</v>
      </c>
      <c r="H37" s="298">
        <f>I37-G37</f>
        <v>0</v>
      </c>
      <c r="I37" s="262">
        <v>60</v>
      </c>
      <c r="J37" s="142"/>
      <c r="K37" s="143"/>
    </row>
    <row r="38" spans="1:11" s="56" customFormat="1" ht="25.5" customHeight="1">
      <c r="A38" s="94" t="s">
        <v>344</v>
      </c>
      <c r="B38" s="229" t="s">
        <v>32</v>
      </c>
      <c r="C38" s="91" t="s">
        <v>89</v>
      </c>
      <c r="D38" s="91" t="s">
        <v>94</v>
      </c>
      <c r="E38" s="91"/>
      <c r="F38" s="230"/>
      <c r="G38" s="252">
        <f>G39+G45</f>
        <v>5691.7000000000007</v>
      </c>
      <c r="H38" s="259">
        <f t="shared" ref="H38:H39" si="5">I38-G38</f>
        <v>0</v>
      </c>
      <c r="I38" s="252">
        <f>I39+I45</f>
        <v>5691.7000000000007</v>
      </c>
      <c r="J38" s="142"/>
      <c r="K38" s="143"/>
    </row>
    <row r="39" spans="1:11" s="56" customFormat="1" ht="18" customHeight="1">
      <c r="A39" s="63"/>
      <c r="B39" s="105" t="s">
        <v>244</v>
      </c>
      <c r="C39" s="91" t="s">
        <v>89</v>
      </c>
      <c r="D39" s="91" t="s">
        <v>94</v>
      </c>
      <c r="E39" s="91" t="s">
        <v>245</v>
      </c>
      <c r="F39" s="227"/>
      <c r="G39" s="256">
        <f>G40</f>
        <v>4658.4000000000005</v>
      </c>
      <c r="H39" s="259">
        <f t="shared" si="5"/>
        <v>0</v>
      </c>
      <c r="I39" s="256">
        <f>I40</f>
        <v>4658.4000000000005</v>
      </c>
      <c r="J39" s="142"/>
      <c r="K39" s="143"/>
    </row>
    <row r="40" spans="1:11" s="56" customFormat="1" ht="43.5" customHeight="1">
      <c r="A40" s="63"/>
      <c r="B40" s="228" t="s">
        <v>128</v>
      </c>
      <c r="C40" s="91" t="s">
        <v>89</v>
      </c>
      <c r="D40" s="91" t="s">
        <v>94</v>
      </c>
      <c r="E40" s="91" t="s">
        <v>252</v>
      </c>
      <c r="F40" s="227"/>
      <c r="G40" s="256">
        <f>G41+G42+G43+G44</f>
        <v>4658.4000000000005</v>
      </c>
      <c r="H40" s="259">
        <f>I40-G40</f>
        <v>0</v>
      </c>
      <c r="I40" s="256">
        <f>I41+I42+I43+I44</f>
        <v>4658.4000000000005</v>
      </c>
      <c r="J40" s="192"/>
      <c r="K40" s="192"/>
    </row>
    <row r="41" spans="1:11" s="56" customFormat="1" ht="18">
      <c r="A41" s="63"/>
      <c r="B41" s="119" t="s">
        <v>140</v>
      </c>
      <c r="C41" s="62" t="s">
        <v>89</v>
      </c>
      <c r="D41" s="62" t="s">
        <v>94</v>
      </c>
      <c r="E41" s="62" t="s">
        <v>215</v>
      </c>
      <c r="F41" s="225" t="s">
        <v>91</v>
      </c>
      <c r="G41" s="255">
        <v>942.5</v>
      </c>
      <c r="H41" s="257">
        <f>I41-G41</f>
        <v>0</v>
      </c>
      <c r="I41" s="255">
        <v>942.5</v>
      </c>
      <c r="J41" s="192"/>
      <c r="K41" s="192"/>
    </row>
    <row r="42" spans="1:11" s="56" customFormat="1" ht="47.25">
      <c r="A42" s="63"/>
      <c r="B42" s="119" t="s">
        <v>141</v>
      </c>
      <c r="C42" s="62" t="s">
        <v>89</v>
      </c>
      <c r="D42" s="62" t="s">
        <v>94</v>
      </c>
      <c r="E42" s="62" t="s">
        <v>215</v>
      </c>
      <c r="F42" s="225" t="s">
        <v>132</v>
      </c>
      <c r="G42" s="255">
        <v>300.7</v>
      </c>
      <c r="H42" s="257">
        <f t="shared" ref="H42:H44" si="6">I42-G42</f>
        <v>0</v>
      </c>
      <c r="I42" s="255">
        <v>300.7</v>
      </c>
      <c r="J42" s="192"/>
      <c r="K42" s="192"/>
    </row>
    <row r="43" spans="1:11" s="56" customFormat="1" ht="18">
      <c r="A43" s="63"/>
      <c r="B43" s="119" t="s">
        <v>140</v>
      </c>
      <c r="C43" s="62" t="s">
        <v>89</v>
      </c>
      <c r="D43" s="62" t="s">
        <v>94</v>
      </c>
      <c r="E43" s="62" t="s">
        <v>215</v>
      </c>
      <c r="F43" s="225" t="s">
        <v>104</v>
      </c>
      <c r="G43" s="255">
        <v>2399.6</v>
      </c>
      <c r="H43" s="257">
        <f t="shared" si="6"/>
        <v>0</v>
      </c>
      <c r="I43" s="255">
        <v>2399.6</v>
      </c>
      <c r="J43" s="142"/>
      <c r="K43" s="142"/>
    </row>
    <row r="44" spans="1:11" s="56" customFormat="1" ht="38.25" customHeight="1">
      <c r="A44" s="63"/>
      <c r="B44" s="119" t="s">
        <v>141</v>
      </c>
      <c r="C44" s="62" t="s">
        <v>89</v>
      </c>
      <c r="D44" s="62" t="s">
        <v>94</v>
      </c>
      <c r="E44" s="62" t="s">
        <v>215</v>
      </c>
      <c r="F44" s="225" t="s">
        <v>134</v>
      </c>
      <c r="G44" s="255">
        <v>1015.6</v>
      </c>
      <c r="H44" s="257">
        <f t="shared" si="6"/>
        <v>0</v>
      </c>
      <c r="I44" s="255">
        <v>1015.6</v>
      </c>
      <c r="J44" s="142"/>
      <c r="K44" s="142"/>
    </row>
    <row r="45" spans="1:11" s="56" customFormat="1" ht="33.75" customHeight="1">
      <c r="A45" s="63"/>
      <c r="B45" s="228" t="s">
        <v>129</v>
      </c>
      <c r="C45" s="91" t="s">
        <v>89</v>
      </c>
      <c r="D45" s="91" t="s">
        <v>94</v>
      </c>
      <c r="E45" s="91" t="s">
        <v>248</v>
      </c>
      <c r="F45" s="227"/>
      <c r="G45" s="259">
        <f>G46+G47+G48+G49+G51+G50+G52</f>
        <v>1033.3</v>
      </c>
      <c r="H45" s="259">
        <f>H46+H47+H48+H49+H50+H51+H52</f>
        <v>0</v>
      </c>
      <c r="I45" s="259">
        <f>I46+I47+I48+I49+I51+I50+I52</f>
        <v>1033.3</v>
      </c>
      <c r="J45" s="142"/>
      <c r="K45" s="143"/>
    </row>
    <row r="46" spans="1:11" s="56" customFormat="1" ht="32.25" customHeight="1">
      <c r="A46" s="63"/>
      <c r="B46" s="156" t="s">
        <v>172</v>
      </c>
      <c r="C46" s="62" t="s">
        <v>89</v>
      </c>
      <c r="D46" s="62" t="s">
        <v>94</v>
      </c>
      <c r="E46" s="62" t="s">
        <v>214</v>
      </c>
      <c r="F46" s="225">
        <v>244</v>
      </c>
      <c r="G46" s="257">
        <v>0</v>
      </c>
      <c r="H46" s="257">
        <f>I46-G46</f>
        <v>0</v>
      </c>
      <c r="I46" s="257">
        <v>0</v>
      </c>
      <c r="J46" s="142"/>
      <c r="K46" s="143"/>
    </row>
    <row r="47" spans="1:11" s="56" customFormat="1" ht="35.25" customHeight="1">
      <c r="A47" s="63"/>
      <c r="B47" s="156" t="s">
        <v>172</v>
      </c>
      <c r="C47" s="62" t="s">
        <v>89</v>
      </c>
      <c r="D47" s="62" t="s">
        <v>94</v>
      </c>
      <c r="E47" s="62" t="s">
        <v>253</v>
      </c>
      <c r="F47" s="225">
        <v>244</v>
      </c>
      <c r="G47" s="257">
        <v>250</v>
      </c>
      <c r="H47" s="257">
        <f t="shared" ref="H47:H51" si="7">I47-G47</f>
        <v>0</v>
      </c>
      <c r="I47" s="257">
        <v>250</v>
      </c>
      <c r="J47" s="142">
        <v>2622</v>
      </c>
      <c r="K47" s="142"/>
    </row>
    <row r="48" spans="1:11" s="56" customFormat="1" ht="31.5">
      <c r="A48" s="63"/>
      <c r="B48" s="156" t="s">
        <v>172</v>
      </c>
      <c r="C48" s="62" t="s">
        <v>89</v>
      </c>
      <c r="D48" s="62" t="s">
        <v>94</v>
      </c>
      <c r="E48" s="62" t="s">
        <v>216</v>
      </c>
      <c r="F48" s="225">
        <v>244</v>
      </c>
      <c r="G48" s="257">
        <v>293.8</v>
      </c>
      <c r="H48" s="257">
        <f t="shared" si="7"/>
        <v>0</v>
      </c>
      <c r="I48" s="257">
        <v>293.8</v>
      </c>
      <c r="J48" s="142">
        <v>2032</v>
      </c>
      <c r="K48" s="143"/>
    </row>
    <row r="49" spans="1:24" s="56" customFormat="1" ht="44.25" customHeight="1">
      <c r="A49" s="63"/>
      <c r="B49" s="156" t="s">
        <v>172</v>
      </c>
      <c r="C49" s="62" t="s">
        <v>89</v>
      </c>
      <c r="D49" s="62" t="s">
        <v>94</v>
      </c>
      <c r="E49" s="62" t="s">
        <v>254</v>
      </c>
      <c r="F49" s="225">
        <v>244</v>
      </c>
      <c r="G49" s="257">
        <v>250</v>
      </c>
      <c r="H49" s="257">
        <f t="shared" si="7"/>
        <v>0</v>
      </c>
      <c r="I49" s="257">
        <v>250</v>
      </c>
      <c r="J49" s="142">
        <v>590</v>
      </c>
      <c r="K49" s="143"/>
    </row>
    <row r="50" spans="1:24" s="56" customFormat="1" ht="31.5">
      <c r="A50" s="63"/>
      <c r="B50" s="156" t="s">
        <v>172</v>
      </c>
      <c r="C50" s="62" t="s">
        <v>89</v>
      </c>
      <c r="D50" s="62" t="s">
        <v>94</v>
      </c>
      <c r="E50" s="62" t="s">
        <v>250</v>
      </c>
      <c r="F50" s="62">
        <v>244</v>
      </c>
      <c r="G50" s="257">
        <v>200</v>
      </c>
      <c r="H50" s="257">
        <v>0</v>
      </c>
      <c r="I50" s="257">
        <v>200</v>
      </c>
      <c r="J50" s="192"/>
      <c r="K50" s="192"/>
    </row>
    <row r="51" spans="1:24" s="56" customFormat="1" ht="18">
      <c r="A51" s="63"/>
      <c r="B51" s="75" t="s">
        <v>125</v>
      </c>
      <c r="C51" s="62" t="s">
        <v>89</v>
      </c>
      <c r="D51" s="62" t="s">
        <v>94</v>
      </c>
      <c r="E51" s="62" t="s">
        <v>213</v>
      </c>
      <c r="F51" s="62">
        <v>852</v>
      </c>
      <c r="G51" s="257">
        <v>20</v>
      </c>
      <c r="H51" s="257">
        <f t="shared" si="7"/>
        <v>0</v>
      </c>
      <c r="I51" s="257">
        <v>20</v>
      </c>
      <c r="J51" s="143"/>
      <c r="K51" s="162"/>
    </row>
    <row r="52" spans="1:24" s="56" customFormat="1" ht="31.5">
      <c r="A52" s="63"/>
      <c r="B52" s="156" t="s">
        <v>172</v>
      </c>
      <c r="C52" s="62" t="s">
        <v>89</v>
      </c>
      <c r="D52" s="62" t="s">
        <v>94</v>
      </c>
      <c r="E52" s="62" t="s">
        <v>255</v>
      </c>
      <c r="F52" s="62">
        <v>244</v>
      </c>
      <c r="G52" s="257">
        <v>19.5</v>
      </c>
      <c r="H52" s="257">
        <f>I52-G52</f>
        <v>0</v>
      </c>
      <c r="I52" s="257">
        <v>19.5</v>
      </c>
      <c r="J52" s="180"/>
      <c r="K52" s="180"/>
    </row>
    <row r="53" spans="1:24" s="56" customFormat="1" ht="18">
      <c r="A53" s="94" t="s">
        <v>106</v>
      </c>
      <c r="B53" s="105" t="s">
        <v>159</v>
      </c>
      <c r="C53" s="91" t="s">
        <v>90</v>
      </c>
      <c r="D53" s="91"/>
      <c r="E53" s="91"/>
      <c r="F53" s="227"/>
      <c r="G53" s="256">
        <f>G54</f>
        <v>191.3</v>
      </c>
      <c r="H53" s="259">
        <f>I53-G53</f>
        <v>1.3999999999999773</v>
      </c>
      <c r="I53" s="256">
        <f>I54</f>
        <v>192.7</v>
      </c>
      <c r="J53" s="142"/>
      <c r="K53" s="142"/>
      <c r="O53" s="57"/>
      <c r="P53" s="57"/>
      <c r="Q53" s="57"/>
      <c r="R53" s="57"/>
      <c r="S53" s="57"/>
      <c r="T53" s="57"/>
      <c r="U53" s="57"/>
      <c r="V53" s="57"/>
      <c r="W53" s="57"/>
    </row>
    <row r="54" spans="1:24" s="56" customFormat="1" ht="18">
      <c r="A54" s="94" t="s">
        <v>108</v>
      </c>
      <c r="B54" s="105" t="s">
        <v>166</v>
      </c>
      <c r="C54" s="91" t="s">
        <v>90</v>
      </c>
      <c r="D54" s="91" t="s">
        <v>95</v>
      </c>
      <c r="E54" s="62"/>
      <c r="F54" s="225"/>
      <c r="G54" s="256">
        <f t="shared" ref="G54:I54" si="8">G55</f>
        <v>191.3</v>
      </c>
      <c r="H54" s="256">
        <f t="shared" si="8"/>
        <v>1.3999999999999986</v>
      </c>
      <c r="I54" s="256">
        <f t="shared" si="8"/>
        <v>192.7</v>
      </c>
      <c r="J54" s="192"/>
      <c r="K54" s="192"/>
      <c r="O54" s="57"/>
      <c r="P54" s="57"/>
      <c r="Q54" s="57"/>
      <c r="R54" s="57"/>
      <c r="S54" s="57"/>
      <c r="T54" s="57"/>
      <c r="U54" s="57"/>
      <c r="V54" s="57"/>
      <c r="W54" s="57"/>
    </row>
    <row r="55" spans="1:24" s="56" customFormat="1" ht="39.75" customHeight="1">
      <c r="A55" s="63"/>
      <c r="B55" s="105" t="s">
        <v>260</v>
      </c>
      <c r="C55" s="91" t="s">
        <v>90</v>
      </c>
      <c r="D55" s="91" t="s">
        <v>95</v>
      </c>
      <c r="E55" s="91" t="s">
        <v>261</v>
      </c>
      <c r="F55" s="227"/>
      <c r="G55" s="256">
        <f>G56+G57</f>
        <v>191.3</v>
      </c>
      <c r="H55" s="259">
        <f>H56+H57</f>
        <v>1.3999999999999986</v>
      </c>
      <c r="I55" s="256">
        <f>I56+I57</f>
        <v>192.7</v>
      </c>
      <c r="J55" s="142"/>
      <c r="K55" s="143"/>
      <c r="O55" s="57"/>
      <c r="P55" s="57"/>
      <c r="Q55" s="57"/>
      <c r="R55" s="57"/>
      <c r="S55" s="57"/>
      <c r="T55" s="57"/>
      <c r="U55" s="57"/>
      <c r="V55" s="57"/>
      <c r="W55" s="57"/>
      <c r="X55" s="194"/>
    </row>
    <row r="56" spans="1:24" s="57" customFormat="1" ht="24" customHeight="1">
      <c r="A56" s="63"/>
      <c r="B56" s="119" t="s">
        <v>140</v>
      </c>
      <c r="C56" s="62" t="s">
        <v>90</v>
      </c>
      <c r="D56" s="62" t="s">
        <v>95</v>
      </c>
      <c r="E56" s="62" t="s">
        <v>261</v>
      </c>
      <c r="F56" s="225" t="s">
        <v>91</v>
      </c>
      <c r="G56" s="255">
        <v>146.9</v>
      </c>
      <c r="H56" s="257">
        <f>I56-G56</f>
        <v>1.0999999999999943</v>
      </c>
      <c r="I56" s="255">
        <v>148</v>
      </c>
      <c r="J56" s="195"/>
      <c r="K56" s="195"/>
      <c r="O56" s="56"/>
      <c r="P56" s="56"/>
      <c r="Q56" s="56"/>
      <c r="R56" s="56"/>
      <c r="S56" s="56"/>
      <c r="T56" s="56"/>
      <c r="U56" s="56"/>
      <c r="V56" s="56"/>
      <c r="W56" s="56"/>
    </row>
    <row r="57" spans="1:24" s="57" customFormat="1" ht="30" customHeight="1">
      <c r="A57" s="63"/>
      <c r="B57" s="119" t="s">
        <v>141</v>
      </c>
      <c r="C57" s="62" t="s">
        <v>90</v>
      </c>
      <c r="D57" s="62" t="s">
        <v>95</v>
      </c>
      <c r="E57" s="62" t="s">
        <v>261</v>
      </c>
      <c r="F57" s="225" t="s">
        <v>132</v>
      </c>
      <c r="G57" s="255">
        <v>44.4</v>
      </c>
      <c r="H57" s="257">
        <f>I57-G57</f>
        <v>0.30000000000000426</v>
      </c>
      <c r="I57" s="255">
        <v>44.7</v>
      </c>
      <c r="J57" s="143"/>
      <c r="K57" s="143"/>
      <c r="L57" s="56"/>
      <c r="O57" s="56"/>
      <c r="P57" s="56"/>
      <c r="Q57" s="56"/>
      <c r="R57" s="56"/>
      <c r="S57" s="56"/>
      <c r="T57" s="56"/>
      <c r="U57" s="56"/>
      <c r="V57" s="56"/>
      <c r="W57" s="56"/>
    </row>
    <row r="58" spans="1:24" s="56" customFormat="1" ht="39.75" customHeight="1">
      <c r="A58" s="94" t="s">
        <v>110</v>
      </c>
      <c r="B58" s="229" t="s">
        <v>107</v>
      </c>
      <c r="C58" s="91" t="s">
        <v>95</v>
      </c>
      <c r="D58" s="91"/>
      <c r="E58" s="91"/>
      <c r="F58" s="230"/>
      <c r="G58" s="252">
        <f>G59+G63+G67</f>
        <v>360.8</v>
      </c>
      <c r="H58" s="251">
        <f>I58-G58</f>
        <v>55</v>
      </c>
      <c r="I58" s="252">
        <f>I59+I63+I67</f>
        <v>415.8</v>
      </c>
      <c r="J58" s="192"/>
      <c r="K58" s="192"/>
    </row>
    <row r="59" spans="1:24" s="56" customFormat="1" ht="45" customHeight="1">
      <c r="A59" s="94" t="s">
        <v>111</v>
      </c>
      <c r="B59" s="70" t="s">
        <v>44</v>
      </c>
      <c r="C59" s="91" t="s">
        <v>95</v>
      </c>
      <c r="D59" s="91" t="s">
        <v>96</v>
      </c>
      <c r="E59" s="91"/>
      <c r="F59" s="91"/>
      <c r="G59" s="252">
        <f t="shared" ref="G59:I59" si="9">G60</f>
        <v>300</v>
      </c>
      <c r="H59" s="252">
        <f t="shared" si="9"/>
        <v>0</v>
      </c>
      <c r="I59" s="252">
        <f t="shared" si="9"/>
        <v>300</v>
      </c>
      <c r="J59" s="193"/>
      <c r="K59" s="193"/>
    </row>
    <row r="60" spans="1:24" s="57" customFormat="1" ht="36" customHeight="1">
      <c r="A60" s="94"/>
      <c r="B60" s="70" t="s">
        <v>327</v>
      </c>
      <c r="C60" s="91" t="s">
        <v>95</v>
      </c>
      <c r="D60" s="91" t="s">
        <v>96</v>
      </c>
      <c r="E60" s="91" t="s">
        <v>328</v>
      </c>
      <c r="F60" s="91"/>
      <c r="G60" s="263">
        <f t="shared" ref="G60" si="10">G61+G62</f>
        <v>300</v>
      </c>
      <c r="H60" s="263">
        <f t="shared" ref="H60:K60" si="11">H61+H62</f>
        <v>0</v>
      </c>
      <c r="I60" s="263">
        <f t="shared" si="11"/>
        <v>300</v>
      </c>
      <c r="J60" s="263">
        <f t="shared" si="11"/>
        <v>0</v>
      </c>
      <c r="K60" s="263">
        <f t="shared" si="11"/>
        <v>0</v>
      </c>
    </row>
    <row r="61" spans="1:24" s="56" customFormat="1" ht="31.5">
      <c r="A61" s="61"/>
      <c r="B61" s="156" t="s">
        <v>172</v>
      </c>
      <c r="C61" s="62" t="s">
        <v>95</v>
      </c>
      <c r="D61" s="62" t="s">
        <v>96</v>
      </c>
      <c r="E61" s="62" t="s">
        <v>205</v>
      </c>
      <c r="F61" s="62" t="s">
        <v>101</v>
      </c>
      <c r="G61" s="264">
        <v>150</v>
      </c>
      <c r="H61" s="264">
        <f>I61-G61</f>
        <v>0</v>
      </c>
      <c r="I61" s="264">
        <v>150</v>
      </c>
      <c r="J61" s="193"/>
      <c r="K61" s="193"/>
      <c r="O61" s="57"/>
      <c r="P61" s="57"/>
      <c r="Q61" s="57"/>
      <c r="R61" s="57"/>
      <c r="S61" s="57"/>
      <c r="T61" s="57"/>
      <c r="U61" s="57"/>
      <c r="V61" s="57"/>
      <c r="W61" s="57"/>
    </row>
    <row r="62" spans="1:24" s="57" customFormat="1" ht="27" customHeight="1">
      <c r="A62" s="61"/>
      <c r="B62" s="156" t="s">
        <v>172</v>
      </c>
      <c r="C62" s="62" t="s">
        <v>95</v>
      </c>
      <c r="D62" s="62" t="s">
        <v>96</v>
      </c>
      <c r="E62" s="62" t="s">
        <v>262</v>
      </c>
      <c r="F62" s="62" t="s">
        <v>101</v>
      </c>
      <c r="G62" s="264">
        <v>150</v>
      </c>
      <c r="H62" s="264">
        <v>0</v>
      </c>
      <c r="I62" s="264">
        <v>150</v>
      </c>
      <c r="J62" s="143"/>
      <c r="K62" s="143"/>
      <c r="O62" s="56"/>
      <c r="P62" s="56"/>
      <c r="Q62" s="56"/>
      <c r="R62" s="56"/>
      <c r="S62" s="56"/>
      <c r="T62" s="56"/>
      <c r="U62" s="56"/>
      <c r="V62" s="56"/>
      <c r="W62" s="56"/>
    </row>
    <row r="63" spans="1:24" s="57" customFormat="1" ht="18">
      <c r="A63" s="94" t="s">
        <v>160</v>
      </c>
      <c r="B63" s="243" t="s">
        <v>263</v>
      </c>
      <c r="C63" s="91" t="s">
        <v>95</v>
      </c>
      <c r="D63" s="91" t="s">
        <v>187</v>
      </c>
      <c r="E63" s="91"/>
      <c r="F63" s="91"/>
      <c r="G63" s="263">
        <f>G64</f>
        <v>40.799999999999997</v>
      </c>
      <c r="H63" s="252">
        <f t="shared" ref="H63" si="12">H64</f>
        <v>55</v>
      </c>
      <c r="I63" s="263">
        <f>I64</f>
        <v>95.8</v>
      </c>
      <c r="J63" s="180"/>
      <c r="K63" s="180"/>
    </row>
    <row r="64" spans="1:24" s="57" customFormat="1" ht="18">
      <c r="A64" s="61"/>
      <c r="B64" s="70" t="s">
        <v>327</v>
      </c>
      <c r="C64" s="91" t="s">
        <v>95</v>
      </c>
      <c r="D64" s="91" t="s">
        <v>187</v>
      </c>
      <c r="E64" s="91" t="s">
        <v>201</v>
      </c>
      <c r="F64" s="91"/>
      <c r="G64" s="263">
        <f>G65</f>
        <v>40.799999999999997</v>
      </c>
      <c r="H64" s="263">
        <f>I64-G64</f>
        <v>55</v>
      </c>
      <c r="I64" s="263">
        <f>I65+I66</f>
        <v>95.8</v>
      </c>
      <c r="J64" s="192"/>
      <c r="K64" s="192"/>
    </row>
    <row r="65" spans="1:23" s="56" customFormat="1" ht="31.5">
      <c r="A65" s="61"/>
      <c r="B65" s="156" t="s">
        <v>172</v>
      </c>
      <c r="C65" s="62" t="s">
        <v>95</v>
      </c>
      <c r="D65" s="62" t="s">
        <v>187</v>
      </c>
      <c r="E65" s="62" t="s">
        <v>201</v>
      </c>
      <c r="F65" s="62" t="s">
        <v>101</v>
      </c>
      <c r="G65" s="264">
        <v>40.799999999999997</v>
      </c>
      <c r="H65" s="264">
        <f>I65-G65</f>
        <v>0</v>
      </c>
      <c r="I65" s="264">
        <v>40.799999999999997</v>
      </c>
      <c r="J65" s="193"/>
      <c r="K65" s="193"/>
      <c r="O65" s="57"/>
      <c r="P65" s="57"/>
      <c r="Q65" s="57"/>
      <c r="R65" s="57"/>
      <c r="S65" s="57"/>
      <c r="T65" s="57"/>
      <c r="U65" s="57"/>
      <c r="V65" s="57"/>
      <c r="W65" s="57"/>
    </row>
    <row r="66" spans="1:23" s="56" customFormat="1" ht="31.5">
      <c r="A66" s="61"/>
      <c r="B66" s="156" t="s">
        <v>172</v>
      </c>
      <c r="C66" s="62" t="s">
        <v>95</v>
      </c>
      <c r="D66" s="62" t="s">
        <v>187</v>
      </c>
      <c r="E66" s="62" t="s">
        <v>346</v>
      </c>
      <c r="F66" s="62" t="s">
        <v>101</v>
      </c>
      <c r="G66" s="264">
        <v>0</v>
      </c>
      <c r="H66" s="264">
        <f>I66-G66</f>
        <v>55</v>
      </c>
      <c r="I66" s="264">
        <v>55</v>
      </c>
      <c r="J66" s="193"/>
      <c r="K66" s="193"/>
      <c r="O66" s="57"/>
      <c r="P66" s="57"/>
      <c r="Q66" s="57"/>
      <c r="R66" s="57"/>
      <c r="S66" s="57"/>
      <c r="T66" s="57"/>
      <c r="U66" s="57"/>
      <c r="V66" s="57"/>
      <c r="W66" s="57"/>
    </row>
    <row r="67" spans="1:23" s="56" customFormat="1" ht="37.5" customHeight="1">
      <c r="A67" s="94" t="s">
        <v>228</v>
      </c>
      <c r="B67" s="229" t="s">
        <v>109</v>
      </c>
      <c r="C67" s="91" t="s">
        <v>95</v>
      </c>
      <c r="D67" s="91" t="s">
        <v>97</v>
      </c>
      <c r="E67" s="91"/>
      <c r="F67" s="230"/>
      <c r="G67" s="263">
        <f>G68+G70+G72</f>
        <v>20</v>
      </c>
      <c r="H67" s="265">
        <f>I67-G67</f>
        <v>0</v>
      </c>
      <c r="I67" s="263">
        <f>I68+I70+I72</f>
        <v>20</v>
      </c>
      <c r="J67" s="142"/>
      <c r="K67" s="143"/>
      <c r="O67" s="57"/>
      <c r="P67" s="57"/>
      <c r="Q67" s="57"/>
      <c r="R67" s="57"/>
      <c r="S67" s="57"/>
      <c r="T67" s="57"/>
      <c r="U67" s="57"/>
      <c r="V67" s="57"/>
      <c r="W67" s="57"/>
    </row>
    <row r="68" spans="1:23" s="56" customFormat="1" ht="47.25">
      <c r="A68" s="94"/>
      <c r="B68" s="70" t="s">
        <v>264</v>
      </c>
      <c r="C68" s="91" t="s">
        <v>95</v>
      </c>
      <c r="D68" s="91" t="s">
        <v>97</v>
      </c>
      <c r="E68" s="91" t="s">
        <v>265</v>
      </c>
      <c r="F68" s="230"/>
      <c r="G68" s="265">
        <f t="shared" ref="G68:I72" si="13">G69</f>
        <v>10</v>
      </c>
      <c r="H68" s="265">
        <f t="shared" si="13"/>
        <v>0</v>
      </c>
      <c r="I68" s="265">
        <f t="shared" si="13"/>
        <v>10</v>
      </c>
      <c r="J68" s="192"/>
      <c r="K68" s="192"/>
      <c r="O68" s="57"/>
      <c r="P68" s="57"/>
      <c r="Q68" s="57"/>
      <c r="R68" s="57"/>
      <c r="S68" s="57"/>
      <c r="T68" s="57"/>
      <c r="U68" s="57"/>
      <c r="V68" s="57"/>
      <c r="W68" s="57"/>
    </row>
    <row r="69" spans="1:23" s="57" customFormat="1" ht="31.5">
      <c r="A69" s="61"/>
      <c r="B69" s="119" t="s">
        <v>266</v>
      </c>
      <c r="C69" s="62" t="s">
        <v>95</v>
      </c>
      <c r="D69" s="62" t="s">
        <v>97</v>
      </c>
      <c r="E69" s="62" t="s">
        <v>265</v>
      </c>
      <c r="F69" s="226" t="s">
        <v>101</v>
      </c>
      <c r="G69" s="266">
        <v>10</v>
      </c>
      <c r="H69" s="268">
        <f>I69-G69</f>
        <v>0</v>
      </c>
      <c r="I69" s="266">
        <v>10</v>
      </c>
      <c r="J69" s="143"/>
      <c r="K69" s="143"/>
    </row>
    <row r="70" spans="1:23" s="56" customFormat="1" ht="31.5">
      <c r="A70" s="94"/>
      <c r="B70" s="70" t="s">
        <v>329</v>
      </c>
      <c r="C70" s="91" t="s">
        <v>95</v>
      </c>
      <c r="D70" s="91" t="s">
        <v>97</v>
      </c>
      <c r="E70" s="91" t="s">
        <v>267</v>
      </c>
      <c r="F70" s="230"/>
      <c r="G70" s="265">
        <f t="shared" si="13"/>
        <v>5</v>
      </c>
      <c r="H70" s="265">
        <f t="shared" si="13"/>
        <v>0</v>
      </c>
      <c r="I70" s="265">
        <f t="shared" si="13"/>
        <v>5</v>
      </c>
      <c r="J70" s="180"/>
      <c r="K70" s="180"/>
      <c r="O70" s="57"/>
    </row>
    <row r="71" spans="1:23" s="57" customFormat="1" ht="31.5">
      <c r="A71" s="61"/>
      <c r="B71" s="119" t="s">
        <v>266</v>
      </c>
      <c r="C71" s="62" t="s">
        <v>95</v>
      </c>
      <c r="D71" s="62" t="s">
        <v>97</v>
      </c>
      <c r="E71" s="62" t="s">
        <v>267</v>
      </c>
      <c r="F71" s="226" t="s">
        <v>101</v>
      </c>
      <c r="G71" s="266">
        <v>5</v>
      </c>
      <c r="H71" s="268">
        <f>I71-G71</f>
        <v>0</v>
      </c>
      <c r="I71" s="266">
        <v>5</v>
      </c>
      <c r="J71" s="196"/>
      <c r="K71" s="196"/>
    </row>
    <row r="72" spans="1:23" s="57" customFormat="1" ht="18">
      <c r="A72" s="94"/>
      <c r="B72" s="70" t="s">
        <v>268</v>
      </c>
      <c r="C72" s="91" t="s">
        <v>95</v>
      </c>
      <c r="D72" s="91" t="s">
        <v>97</v>
      </c>
      <c r="E72" s="91" t="s">
        <v>202</v>
      </c>
      <c r="F72" s="230"/>
      <c r="G72" s="265">
        <f t="shared" si="13"/>
        <v>5</v>
      </c>
      <c r="H72" s="265">
        <f t="shared" si="13"/>
        <v>0</v>
      </c>
      <c r="I72" s="265">
        <f t="shared" si="13"/>
        <v>5</v>
      </c>
      <c r="J72" s="195"/>
      <c r="K72" s="195"/>
    </row>
    <row r="73" spans="1:23" s="57" customFormat="1" ht="31.5">
      <c r="A73" s="61"/>
      <c r="B73" s="119" t="s">
        <v>266</v>
      </c>
      <c r="C73" s="62" t="s">
        <v>95</v>
      </c>
      <c r="D73" s="62" t="s">
        <v>97</v>
      </c>
      <c r="E73" s="62" t="s">
        <v>202</v>
      </c>
      <c r="F73" s="226" t="s">
        <v>101</v>
      </c>
      <c r="G73" s="264">
        <v>5</v>
      </c>
      <c r="H73" s="268">
        <f>I73-G73</f>
        <v>0</v>
      </c>
      <c r="I73" s="264">
        <v>5</v>
      </c>
      <c r="J73" s="143"/>
      <c r="K73" s="143"/>
    </row>
    <row r="74" spans="1:23" s="56" customFormat="1" ht="18">
      <c r="A74" s="94" t="s">
        <v>112</v>
      </c>
      <c r="B74" s="229" t="s">
        <v>87</v>
      </c>
      <c r="C74" s="91" t="s">
        <v>92</v>
      </c>
      <c r="D74" s="91"/>
      <c r="E74" s="91"/>
      <c r="F74" s="230"/>
      <c r="G74" s="252">
        <f>G78+G75</f>
        <v>1000</v>
      </c>
      <c r="H74" s="252">
        <f>I74-G74</f>
        <v>600</v>
      </c>
      <c r="I74" s="252">
        <f>I78+I75</f>
        <v>1600</v>
      </c>
      <c r="J74" s="193"/>
      <c r="K74" s="193"/>
    </row>
    <row r="75" spans="1:23" s="57" customFormat="1" ht="18">
      <c r="A75" s="94" t="s">
        <v>113</v>
      </c>
      <c r="B75" s="244" t="s">
        <v>158</v>
      </c>
      <c r="C75" s="91" t="s">
        <v>92</v>
      </c>
      <c r="D75" s="91" t="s">
        <v>96</v>
      </c>
      <c r="E75" s="91"/>
      <c r="F75" s="91"/>
      <c r="G75" s="252">
        <f>G76</f>
        <v>600</v>
      </c>
      <c r="H75" s="251">
        <f>H76</f>
        <v>600</v>
      </c>
      <c r="I75" s="252">
        <f>I76</f>
        <v>1200</v>
      </c>
      <c r="J75" s="143"/>
      <c r="K75" s="143"/>
    </row>
    <row r="76" spans="1:23" s="57" customFormat="1" ht="31.5">
      <c r="A76" s="94"/>
      <c r="B76" s="70" t="s">
        <v>269</v>
      </c>
      <c r="C76" s="91" t="s">
        <v>92</v>
      </c>
      <c r="D76" s="91" t="s">
        <v>96</v>
      </c>
      <c r="E76" s="91" t="s">
        <v>330</v>
      </c>
      <c r="F76" s="230"/>
      <c r="G76" s="263">
        <f t="shared" ref="G76:I76" si="14">G77</f>
        <v>600</v>
      </c>
      <c r="H76" s="263">
        <f t="shared" si="14"/>
        <v>600</v>
      </c>
      <c r="I76" s="263">
        <f t="shared" si="14"/>
        <v>1200</v>
      </c>
      <c r="J76" s="143"/>
      <c r="K76" s="143"/>
    </row>
    <row r="77" spans="1:23" s="56" customFormat="1" ht="31.5">
      <c r="A77" s="94"/>
      <c r="B77" s="245" t="s">
        <v>266</v>
      </c>
      <c r="C77" s="62" t="s">
        <v>92</v>
      </c>
      <c r="D77" s="62" t="s">
        <v>96</v>
      </c>
      <c r="E77" s="62" t="s">
        <v>270</v>
      </c>
      <c r="F77" s="62" t="s">
        <v>101</v>
      </c>
      <c r="G77" s="255">
        <v>600</v>
      </c>
      <c r="H77" s="257">
        <f>I77-G77</f>
        <v>600</v>
      </c>
      <c r="I77" s="255">
        <v>1200</v>
      </c>
      <c r="J77" s="192"/>
      <c r="K77" s="192"/>
    </row>
    <row r="78" spans="1:23" s="56" customFormat="1" ht="18">
      <c r="A78" s="94" t="s">
        <v>229</v>
      </c>
      <c r="B78" s="228" t="s">
        <v>130</v>
      </c>
      <c r="C78" s="91" t="s">
        <v>92</v>
      </c>
      <c r="D78" s="91" t="s">
        <v>131</v>
      </c>
      <c r="E78" s="91"/>
      <c r="F78" s="230"/>
      <c r="G78" s="252">
        <f>SUM(G79)</f>
        <v>400</v>
      </c>
      <c r="H78" s="251">
        <f>SUM(H79)</f>
        <v>0</v>
      </c>
      <c r="I78" s="252">
        <f>SUM(I79)</f>
        <v>400</v>
      </c>
      <c r="J78" s="193"/>
      <c r="K78" s="193"/>
    </row>
    <row r="79" spans="1:23" s="57" customFormat="1" ht="18">
      <c r="A79" s="61"/>
      <c r="B79" s="246" t="s">
        <v>271</v>
      </c>
      <c r="C79" s="91" t="s">
        <v>92</v>
      </c>
      <c r="D79" s="91" t="s">
        <v>131</v>
      </c>
      <c r="E79" s="91" t="s">
        <v>203</v>
      </c>
      <c r="F79" s="227"/>
      <c r="G79" s="263">
        <f>G80</f>
        <v>400</v>
      </c>
      <c r="H79" s="265">
        <f>I79-G79</f>
        <v>0</v>
      </c>
      <c r="I79" s="263">
        <f>I80</f>
        <v>400</v>
      </c>
      <c r="J79" s="143"/>
      <c r="K79" s="143"/>
    </row>
    <row r="80" spans="1:23" s="57" customFormat="1" ht="31.5">
      <c r="A80" s="61"/>
      <c r="B80" s="119" t="s">
        <v>266</v>
      </c>
      <c r="C80" s="62" t="s">
        <v>92</v>
      </c>
      <c r="D80" s="62" t="s">
        <v>131</v>
      </c>
      <c r="E80" s="62" t="s">
        <v>203</v>
      </c>
      <c r="F80" s="225" t="s">
        <v>101</v>
      </c>
      <c r="G80" s="266">
        <v>400</v>
      </c>
      <c r="H80" s="266">
        <f>I80-G80</f>
        <v>0</v>
      </c>
      <c r="I80" s="266">
        <v>400</v>
      </c>
      <c r="J80" s="143"/>
      <c r="K80" s="143"/>
    </row>
    <row r="81" spans="1:13" s="57" customFormat="1" ht="18">
      <c r="A81" s="94" t="s">
        <v>115</v>
      </c>
      <c r="B81" s="105" t="s">
        <v>88</v>
      </c>
      <c r="C81" s="91" t="s">
        <v>98</v>
      </c>
      <c r="D81" s="91"/>
      <c r="E81" s="91"/>
      <c r="F81" s="91"/>
      <c r="G81" s="263">
        <f>G82+G89</f>
        <v>6871.0000000000009</v>
      </c>
      <c r="H81" s="263">
        <f>I81-G81</f>
        <v>-551.00000000000091</v>
      </c>
      <c r="I81" s="263">
        <f>I82+I89</f>
        <v>6320</v>
      </c>
      <c r="J81" s="143"/>
      <c r="K81" s="143"/>
    </row>
    <row r="82" spans="1:13" s="57" customFormat="1" ht="15.75" customHeight="1">
      <c r="A82" s="94" t="s">
        <v>118</v>
      </c>
      <c r="B82" s="247" t="s">
        <v>156</v>
      </c>
      <c r="C82" s="91" t="s">
        <v>98</v>
      </c>
      <c r="D82" s="91" t="s">
        <v>90</v>
      </c>
      <c r="E82" s="91"/>
      <c r="F82" s="91"/>
      <c r="G82" s="260">
        <f t="shared" ref="G82:I82" si="15">G83</f>
        <v>539.29999999999995</v>
      </c>
      <c r="H82" s="265">
        <f t="shared" ref="H82" si="16">I82-G82</f>
        <v>0</v>
      </c>
      <c r="I82" s="260">
        <f t="shared" si="15"/>
        <v>539.29999999999995</v>
      </c>
      <c r="J82" s="143"/>
      <c r="K82" s="143"/>
    </row>
    <row r="83" spans="1:13" s="57" customFormat="1" ht="17.25" customHeight="1">
      <c r="A83" s="61"/>
      <c r="B83" s="248" t="s">
        <v>272</v>
      </c>
      <c r="C83" s="91" t="s">
        <v>98</v>
      </c>
      <c r="D83" s="91" t="s">
        <v>90</v>
      </c>
      <c r="E83" s="91" t="s">
        <v>273</v>
      </c>
      <c r="F83" s="227"/>
      <c r="G83" s="256">
        <f>G84+G85+G86</f>
        <v>539.29999999999995</v>
      </c>
      <c r="H83" s="256">
        <f t="shared" ref="H83" si="17">H84+H85+H86</f>
        <v>0</v>
      </c>
      <c r="I83" s="256">
        <f>I84+I85+I86</f>
        <v>539.29999999999995</v>
      </c>
      <c r="J83" s="143"/>
      <c r="K83" s="143"/>
    </row>
    <row r="84" spans="1:13" s="56" customFormat="1" ht="18">
      <c r="A84" s="61"/>
      <c r="B84" s="250" t="s">
        <v>326</v>
      </c>
      <c r="C84" s="62" t="s">
        <v>98</v>
      </c>
      <c r="D84" s="62" t="s">
        <v>90</v>
      </c>
      <c r="E84" s="62" t="s">
        <v>220</v>
      </c>
      <c r="F84" s="225" t="s">
        <v>217</v>
      </c>
      <c r="G84" s="267">
        <v>100</v>
      </c>
      <c r="H84" s="266">
        <f>I84-G84</f>
        <v>0</v>
      </c>
      <c r="I84" s="267">
        <v>100</v>
      </c>
      <c r="J84" s="180"/>
      <c r="K84" s="180"/>
    </row>
    <row r="85" spans="1:13" s="56" customFormat="1" ht="31.5">
      <c r="A85" s="61"/>
      <c r="B85" s="250" t="s">
        <v>266</v>
      </c>
      <c r="C85" s="62" t="s">
        <v>98</v>
      </c>
      <c r="D85" s="62" t="s">
        <v>90</v>
      </c>
      <c r="E85" s="62" t="s">
        <v>220</v>
      </c>
      <c r="F85" s="225" t="s">
        <v>101</v>
      </c>
      <c r="G85" s="268">
        <v>290.60000000000002</v>
      </c>
      <c r="H85" s="266">
        <f>I85-G85</f>
        <v>0</v>
      </c>
      <c r="I85" s="268">
        <v>290.60000000000002</v>
      </c>
      <c r="J85" s="192"/>
      <c r="K85" s="197"/>
    </row>
    <row r="86" spans="1:13" s="56" customFormat="1" ht="18">
      <c r="A86" s="61"/>
      <c r="B86" s="249" t="s">
        <v>274</v>
      </c>
      <c r="C86" s="91" t="s">
        <v>98</v>
      </c>
      <c r="D86" s="91" t="s">
        <v>90</v>
      </c>
      <c r="E86" s="91" t="s">
        <v>220</v>
      </c>
      <c r="F86" s="227"/>
      <c r="G86" s="256">
        <f t="shared" ref="G86" si="18">G87+G88</f>
        <v>148.69999999999999</v>
      </c>
      <c r="H86" s="256">
        <f t="shared" ref="H86:I86" si="19">H87+H88</f>
        <v>0</v>
      </c>
      <c r="I86" s="256">
        <f t="shared" si="19"/>
        <v>148.69999999999999</v>
      </c>
      <c r="J86" s="192"/>
      <c r="K86" s="197"/>
    </row>
    <row r="87" spans="1:13" s="56" customFormat="1" ht="31.5">
      <c r="A87" s="61"/>
      <c r="B87" s="250" t="s">
        <v>266</v>
      </c>
      <c r="C87" s="62" t="s">
        <v>98</v>
      </c>
      <c r="D87" s="62" t="s">
        <v>90</v>
      </c>
      <c r="E87" s="62" t="s">
        <v>340</v>
      </c>
      <c r="F87" s="225" t="s">
        <v>101</v>
      </c>
      <c r="G87" s="268">
        <v>93.6</v>
      </c>
      <c r="H87" s="266">
        <f>I87-G87</f>
        <v>0</v>
      </c>
      <c r="I87" s="268">
        <v>93.6</v>
      </c>
      <c r="J87" s="192"/>
      <c r="K87" s="197"/>
    </row>
    <row r="88" spans="1:13" s="56" customFormat="1" ht="18">
      <c r="A88" s="61"/>
      <c r="B88" s="250" t="s">
        <v>326</v>
      </c>
      <c r="C88" s="62" t="s">
        <v>98</v>
      </c>
      <c r="D88" s="62" t="s">
        <v>90</v>
      </c>
      <c r="E88" s="62" t="s">
        <v>340</v>
      </c>
      <c r="F88" s="225" t="s">
        <v>217</v>
      </c>
      <c r="G88" s="268">
        <v>55.1</v>
      </c>
      <c r="H88" s="266">
        <f>I88-G88</f>
        <v>0</v>
      </c>
      <c r="I88" s="268">
        <v>55.1</v>
      </c>
      <c r="J88" s="192"/>
      <c r="K88" s="197"/>
    </row>
    <row r="89" spans="1:13" s="56" customFormat="1" ht="18">
      <c r="A89" s="94" t="s">
        <v>161</v>
      </c>
      <c r="B89" s="105" t="s">
        <v>28</v>
      </c>
      <c r="C89" s="91" t="s">
        <v>98</v>
      </c>
      <c r="D89" s="91" t="s">
        <v>95</v>
      </c>
      <c r="E89" s="91"/>
      <c r="F89" s="91"/>
      <c r="G89" s="265">
        <f t="shared" ref="G89" si="20">G90+G92+G94</f>
        <v>6331.7000000000007</v>
      </c>
      <c r="H89" s="265">
        <f>H90+H92+H94</f>
        <v>-551.00000000000045</v>
      </c>
      <c r="I89" s="265">
        <f>I90+I92+I94</f>
        <v>5780.7</v>
      </c>
      <c r="J89" s="192">
        <v>3213</v>
      </c>
      <c r="K89" s="197"/>
    </row>
    <row r="90" spans="1:13" s="57" customFormat="1" ht="31.5">
      <c r="A90" s="63"/>
      <c r="B90" s="105" t="s">
        <v>275</v>
      </c>
      <c r="C90" s="91" t="s">
        <v>98</v>
      </c>
      <c r="D90" s="91" t="s">
        <v>95</v>
      </c>
      <c r="E90" s="91" t="s">
        <v>206</v>
      </c>
      <c r="F90" s="227"/>
      <c r="G90" s="265">
        <f>G91</f>
        <v>20</v>
      </c>
      <c r="H90" s="251">
        <f>H91</f>
        <v>0</v>
      </c>
      <c r="I90" s="265">
        <f>I91</f>
        <v>20</v>
      </c>
      <c r="J90" s="196">
        <v>2468</v>
      </c>
      <c r="K90" s="210"/>
      <c r="M90" s="57">
        <v>0</v>
      </c>
    </row>
    <row r="91" spans="1:13" s="57" customFormat="1" ht="30.75" customHeight="1">
      <c r="A91" s="63"/>
      <c r="B91" s="156" t="s">
        <v>172</v>
      </c>
      <c r="C91" s="62" t="s">
        <v>98</v>
      </c>
      <c r="D91" s="62" t="s">
        <v>95</v>
      </c>
      <c r="E91" s="62" t="s">
        <v>206</v>
      </c>
      <c r="F91" s="225" t="s">
        <v>101</v>
      </c>
      <c r="G91" s="257">
        <v>20</v>
      </c>
      <c r="H91" s="257">
        <f>I91-G91</f>
        <v>0</v>
      </c>
      <c r="I91" s="257">
        <v>20</v>
      </c>
      <c r="J91" s="196">
        <v>745</v>
      </c>
      <c r="K91" s="210"/>
    </row>
    <row r="92" spans="1:13" s="56" customFormat="1" ht="31.5">
      <c r="A92" s="63"/>
      <c r="B92" s="105" t="s">
        <v>275</v>
      </c>
      <c r="C92" s="91" t="s">
        <v>98</v>
      </c>
      <c r="D92" s="91" t="s">
        <v>95</v>
      </c>
      <c r="E92" s="91" t="s">
        <v>276</v>
      </c>
      <c r="F92" s="227"/>
      <c r="G92" s="251">
        <f t="shared" ref="G92:I92" si="21">G93</f>
        <v>3092.9</v>
      </c>
      <c r="H92" s="251">
        <f t="shared" si="21"/>
        <v>26.199999999999818</v>
      </c>
      <c r="I92" s="251">
        <f t="shared" si="21"/>
        <v>3119.1</v>
      </c>
      <c r="J92" s="142"/>
      <c r="K92" s="161"/>
    </row>
    <row r="93" spans="1:13" s="56" customFormat="1" ht="31.5">
      <c r="A93" s="63"/>
      <c r="B93" s="119" t="s">
        <v>266</v>
      </c>
      <c r="C93" s="62" t="s">
        <v>98</v>
      </c>
      <c r="D93" s="62" t="s">
        <v>95</v>
      </c>
      <c r="E93" s="62" t="s">
        <v>276</v>
      </c>
      <c r="F93" s="225" t="s">
        <v>101</v>
      </c>
      <c r="G93" s="255">
        <f>3054.3+38.6</f>
        <v>3092.9</v>
      </c>
      <c r="H93" s="257">
        <f>I93-G93</f>
        <v>26.199999999999818</v>
      </c>
      <c r="I93" s="255">
        <v>3119.1</v>
      </c>
      <c r="J93" s="142"/>
      <c r="K93" s="143"/>
    </row>
    <row r="94" spans="1:13" s="56" customFormat="1" ht="31.5">
      <c r="A94" s="63"/>
      <c r="B94" s="105" t="s">
        <v>275</v>
      </c>
      <c r="C94" s="91" t="s">
        <v>98</v>
      </c>
      <c r="D94" s="91" t="s">
        <v>95</v>
      </c>
      <c r="E94" s="91" t="s">
        <v>342</v>
      </c>
      <c r="F94" s="227"/>
      <c r="G94" s="252">
        <f t="shared" ref="G94" si="22">G95+G96</f>
        <v>3218.8</v>
      </c>
      <c r="H94" s="252">
        <f t="shared" ref="H94:I94" si="23">H95+H96</f>
        <v>-577.20000000000027</v>
      </c>
      <c r="I94" s="252">
        <f t="shared" si="23"/>
        <v>2641.6</v>
      </c>
      <c r="J94" s="142"/>
      <c r="K94" s="143"/>
    </row>
    <row r="95" spans="1:13" s="56" customFormat="1" ht="31.5">
      <c r="A95" s="63"/>
      <c r="B95" s="119" t="s">
        <v>266</v>
      </c>
      <c r="C95" s="62" t="s">
        <v>98</v>
      </c>
      <c r="D95" s="62" t="s">
        <v>95</v>
      </c>
      <c r="E95" s="62" t="s">
        <v>310</v>
      </c>
      <c r="F95" s="225" t="s">
        <v>101</v>
      </c>
      <c r="G95" s="255">
        <v>0</v>
      </c>
      <c r="H95" s="257">
        <f>I95-G95</f>
        <v>0</v>
      </c>
      <c r="I95" s="255">
        <v>0</v>
      </c>
      <c r="J95" s="142"/>
      <c r="K95" s="143"/>
    </row>
    <row r="96" spans="1:13" s="56" customFormat="1" ht="31.5">
      <c r="A96" s="63"/>
      <c r="B96" s="119" t="s">
        <v>266</v>
      </c>
      <c r="C96" s="62" t="s">
        <v>98</v>
      </c>
      <c r="D96" s="62" t="s">
        <v>95</v>
      </c>
      <c r="E96" s="62" t="s">
        <v>341</v>
      </c>
      <c r="F96" s="225" t="s">
        <v>101</v>
      </c>
      <c r="G96" s="255">
        <v>3218.8</v>
      </c>
      <c r="H96" s="257">
        <f>I96-G96</f>
        <v>-577.20000000000027</v>
      </c>
      <c r="I96" s="255">
        <v>2641.6</v>
      </c>
      <c r="J96" s="142"/>
      <c r="K96" s="143"/>
    </row>
    <row r="97" spans="1:23" s="56" customFormat="1" ht="18">
      <c r="A97" s="94" t="s">
        <v>116</v>
      </c>
      <c r="B97" s="105" t="s">
        <v>114</v>
      </c>
      <c r="C97" s="91" t="s">
        <v>99</v>
      </c>
      <c r="D97" s="91"/>
      <c r="E97" s="91"/>
      <c r="F97" s="91"/>
      <c r="G97" s="263">
        <f>G98</f>
        <v>20500.5</v>
      </c>
      <c r="H97" s="251">
        <f>I97-G97</f>
        <v>-113.10000000000218</v>
      </c>
      <c r="I97" s="263">
        <f>I98</f>
        <v>20387.399999999998</v>
      </c>
      <c r="J97" s="142"/>
      <c r="K97" s="143"/>
    </row>
    <row r="98" spans="1:23" s="56" customFormat="1" ht="18">
      <c r="A98" s="94" t="s">
        <v>119</v>
      </c>
      <c r="B98" s="105" t="s">
        <v>27</v>
      </c>
      <c r="C98" s="91" t="s">
        <v>99</v>
      </c>
      <c r="D98" s="91" t="s">
        <v>89</v>
      </c>
      <c r="E98" s="91"/>
      <c r="F98" s="91"/>
      <c r="G98" s="263">
        <f>G99</f>
        <v>20500.5</v>
      </c>
      <c r="H98" s="265">
        <f>H99+H111</f>
        <v>-113.10000000000218</v>
      </c>
      <c r="I98" s="263">
        <f>I99</f>
        <v>20387.399999999998</v>
      </c>
      <c r="J98" s="142"/>
      <c r="K98" s="143"/>
    </row>
    <row r="99" spans="1:23" s="56" customFormat="1" ht="31.5">
      <c r="A99" s="63"/>
      <c r="B99" s="228" t="s">
        <v>277</v>
      </c>
      <c r="C99" s="91" t="s">
        <v>99</v>
      </c>
      <c r="D99" s="91" t="s">
        <v>89</v>
      </c>
      <c r="E99" s="91" t="s">
        <v>133</v>
      </c>
      <c r="F99" s="227"/>
      <c r="G99" s="256">
        <f>G100+G111</f>
        <v>20500.5</v>
      </c>
      <c r="H99" s="256">
        <f t="shared" ref="H99" si="24">H100+H111</f>
        <v>-113.10000000000218</v>
      </c>
      <c r="I99" s="256">
        <f>I100+I111</f>
        <v>20387.399999999998</v>
      </c>
      <c r="J99" s="142"/>
      <c r="K99" s="143"/>
    </row>
    <row r="100" spans="1:23" s="56" customFormat="1" ht="31.5">
      <c r="A100" s="63"/>
      <c r="B100" s="228" t="s">
        <v>278</v>
      </c>
      <c r="C100" s="91" t="s">
        <v>99</v>
      </c>
      <c r="D100" s="91" t="s">
        <v>89</v>
      </c>
      <c r="E100" s="91" t="s">
        <v>279</v>
      </c>
      <c r="F100" s="227"/>
      <c r="G100" s="259">
        <f>SUM(G101:G110)</f>
        <v>19950.900000000001</v>
      </c>
      <c r="H100" s="259">
        <f>I100-G100</f>
        <v>-113.10000000000218</v>
      </c>
      <c r="I100" s="259">
        <f>SUM(I101:I110)</f>
        <v>19837.8</v>
      </c>
      <c r="J100" s="142"/>
      <c r="K100" s="143"/>
    </row>
    <row r="101" spans="1:23" s="56" customFormat="1" ht="18">
      <c r="A101" s="63"/>
      <c r="B101" s="119" t="s">
        <v>280</v>
      </c>
      <c r="C101" s="62" t="s">
        <v>99</v>
      </c>
      <c r="D101" s="62" t="s">
        <v>89</v>
      </c>
      <c r="E101" s="62" t="s">
        <v>208</v>
      </c>
      <c r="F101" s="225" t="s">
        <v>104</v>
      </c>
      <c r="G101" s="268">
        <v>1319.5</v>
      </c>
      <c r="H101" s="268">
        <f>I101-G101</f>
        <v>140</v>
      </c>
      <c r="I101" s="268">
        <v>1459.5</v>
      </c>
      <c r="J101" s="142"/>
      <c r="K101" s="143"/>
    </row>
    <row r="102" spans="1:23" s="56" customFormat="1" ht="47.25">
      <c r="A102" s="63"/>
      <c r="B102" s="119" t="s">
        <v>281</v>
      </c>
      <c r="C102" s="62" t="s">
        <v>99</v>
      </c>
      <c r="D102" s="62" t="s">
        <v>89</v>
      </c>
      <c r="E102" s="62" t="s">
        <v>208</v>
      </c>
      <c r="F102" s="225" t="s">
        <v>134</v>
      </c>
      <c r="G102" s="268">
        <v>444.6</v>
      </c>
      <c r="H102" s="268">
        <f>I102-G102</f>
        <v>0</v>
      </c>
      <c r="I102" s="268">
        <v>444.6</v>
      </c>
      <c r="J102" s="143"/>
      <c r="K102" s="143"/>
    </row>
    <row r="103" spans="1:23" s="56" customFormat="1" ht="31.5">
      <c r="A103" s="63"/>
      <c r="B103" s="156" t="s">
        <v>171</v>
      </c>
      <c r="C103" s="62" t="s">
        <v>99</v>
      </c>
      <c r="D103" s="62" t="s">
        <v>89</v>
      </c>
      <c r="E103" s="62" t="s">
        <v>282</v>
      </c>
      <c r="F103" s="225" t="s">
        <v>93</v>
      </c>
      <c r="G103" s="257">
        <v>150</v>
      </c>
      <c r="H103" s="257">
        <f>I103-G103</f>
        <v>0</v>
      </c>
      <c r="I103" s="257">
        <v>150</v>
      </c>
      <c r="J103" s="142"/>
      <c r="K103" s="143"/>
    </row>
    <row r="104" spans="1:23" s="56" customFormat="1" ht="31.5">
      <c r="A104" s="63"/>
      <c r="B104" s="156" t="s">
        <v>171</v>
      </c>
      <c r="C104" s="62" t="s">
        <v>99</v>
      </c>
      <c r="D104" s="62" t="s">
        <v>89</v>
      </c>
      <c r="E104" s="62" t="s">
        <v>283</v>
      </c>
      <c r="F104" s="225" t="s">
        <v>93</v>
      </c>
      <c r="G104" s="257">
        <v>0</v>
      </c>
      <c r="H104" s="257">
        <f>I104-G104</f>
        <v>0</v>
      </c>
      <c r="I104" s="257">
        <v>0</v>
      </c>
      <c r="J104" s="143"/>
      <c r="K104" s="143"/>
    </row>
    <row r="105" spans="1:23" s="56" customFormat="1" ht="18">
      <c r="A105" s="63"/>
      <c r="B105" s="156" t="s">
        <v>326</v>
      </c>
      <c r="C105" s="62" t="s">
        <v>99</v>
      </c>
      <c r="D105" s="62" t="s">
        <v>89</v>
      </c>
      <c r="E105" s="62" t="s">
        <v>284</v>
      </c>
      <c r="F105" s="225" t="s">
        <v>217</v>
      </c>
      <c r="G105" s="257">
        <v>75</v>
      </c>
      <c r="H105" s="257">
        <f t="shared" ref="H105:H110" si="25">I105-G105</f>
        <v>0</v>
      </c>
      <c r="I105" s="257">
        <v>75</v>
      </c>
      <c r="J105" s="142"/>
      <c r="K105" s="142"/>
    </row>
    <row r="106" spans="1:23" s="56" customFormat="1" ht="31.5">
      <c r="A106" s="63"/>
      <c r="B106" s="156" t="s">
        <v>172</v>
      </c>
      <c r="C106" s="62" t="s">
        <v>99</v>
      </c>
      <c r="D106" s="62" t="s">
        <v>89</v>
      </c>
      <c r="E106" s="62" t="s">
        <v>285</v>
      </c>
      <c r="F106" s="225">
        <v>244</v>
      </c>
      <c r="G106" s="257">
        <v>5</v>
      </c>
      <c r="H106" s="257">
        <f t="shared" si="25"/>
        <v>0</v>
      </c>
      <c r="I106" s="257">
        <v>5</v>
      </c>
      <c r="J106" s="142"/>
      <c r="K106" s="143"/>
      <c r="O106" s="23"/>
      <c r="P106" s="23"/>
      <c r="Q106" s="23"/>
      <c r="R106" s="23"/>
      <c r="S106" s="23"/>
      <c r="T106" s="23"/>
      <c r="U106" s="23"/>
      <c r="V106" s="23"/>
      <c r="W106" s="23"/>
    </row>
    <row r="107" spans="1:23" s="56" customFormat="1" ht="31.5">
      <c r="A107" s="63"/>
      <c r="B107" s="156" t="s">
        <v>172</v>
      </c>
      <c r="C107" s="62" t="s">
        <v>99</v>
      </c>
      <c r="D107" s="62" t="s">
        <v>89</v>
      </c>
      <c r="E107" s="62" t="s">
        <v>286</v>
      </c>
      <c r="F107" s="225">
        <v>244</v>
      </c>
      <c r="G107" s="257">
        <v>1040.8</v>
      </c>
      <c r="H107" s="257">
        <f>I107-G107</f>
        <v>1423.9999999999998</v>
      </c>
      <c r="I107" s="257">
        <f>2129.2+335.6</f>
        <v>2464.7999999999997</v>
      </c>
      <c r="J107" s="142"/>
      <c r="K107" s="143"/>
      <c r="O107" s="23"/>
      <c r="P107" s="23"/>
      <c r="Q107" s="23"/>
      <c r="R107" s="23"/>
      <c r="S107" s="23"/>
      <c r="T107" s="23"/>
      <c r="U107" s="23"/>
      <c r="V107" s="23"/>
      <c r="W107" s="23"/>
    </row>
    <row r="108" spans="1:23" s="56" customFormat="1" ht="31.5">
      <c r="A108" s="63"/>
      <c r="B108" s="156" t="s">
        <v>172</v>
      </c>
      <c r="C108" s="62" t="s">
        <v>99</v>
      </c>
      <c r="D108" s="62" t="s">
        <v>89</v>
      </c>
      <c r="E108" s="62" t="s">
        <v>287</v>
      </c>
      <c r="F108" s="225">
        <v>244</v>
      </c>
      <c r="G108" s="257">
        <v>150</v>
      </c>
      <c r="H108" s="257">
        <f t="shared" si="25"/>
        <v>0</v>
      </c>
      <c r="I108" s="257">
        <v>150</v>
      </c>
      <c r="J108" s="142"/>
      <c r="K108" s="143"/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s="56" customFormat="1" ht="31.5">
      <c r="A109" s="63"/>
      <c r="B109" s="156" t="s">
        <v>172</v>
      </c>
      <c r="C109" s="62" t="s">
        <v>99</v>
      </c>
      <c r="D109" s="62" t="s">
        <v>89</v>
      </c>
      <c r="E109" s="62" t="s">
        <v>311</v>
      </c>
      <c r="F109" s="225" t="s">
        <v>101</v>
      </c>
      <c r="G109" s="257">
        <v>0</v>
      </c>
      <c r="H109" s="257">
        <f t="shared" si="25"/>
        <v>0</v>
      </c>
      <c r="I109" s="257">
        <v>0</v>
      </c>
      <c r="J109" s="142"/>
      <c r="K109" s="143"/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s="56" customFormat="1" ht="31.5">
      <c r="A110" s="63"/>
      <c r="B110" s="156" t="s">
        <v>172</v>
      </c>
      <c r="C110" s="62" t="s">
        <v>99</v>
      </c>
      <c r="D110" s="62" t="s">
        <v>89</v>
      </c>
      <c r="E110" s="62" t="s">
        <v>343</v>
      </c>
      <c r="F110" s="225" t="s">
        <v>101</v>
      </c>
      <c r="G110" s="257">
        <v>16766</v>
      </c>
      <c r="H110" s="257">
        <f t="shared" si="25"/>
        <v>-1677.1000000000004</v>
      </c>
      <c r="I110" s="257">
        <v>15088.9</v>
      </c>
      <c r="J110" s="142"/>
      <c r="K110" s="143"/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s="56" customFormat="1" ht="30.75" customHeight="1">
      <c r="A111" s="170"/>
      <c r="B111" s="209" t="s">
        <v>331</v>
      </c>
      <c r="C111" s="91" t="s">
        <v>99</v>
      </c>
      <c r="D111" s="91" t="s">
        <v>89</v>
      </c>
      <c r="E111" s="91" t="s">
        <v>207</v>
      </c>
      <c r="F111" s="227"/>
      <c r="G111" s="251">
        <f>SUM(G112)</f>
        <v>549.6</v>
      </c>
      <c r="H111" s="251">
        <f>SUM(H112)</f>
        <v>0</v>
      </c>
      <c r="I111" s="251">
        <f>SUM(I112)</f>
        <v>549.6</v>
      </c>
      <c r="J111" s="142"/>
      <c r="K111" s="143"/>
      <c r="O111" s="23"/>
      <c r="P111" s="23"/>
      <c r="Q111" s="23"/>
      <c r="R111" s="23"/>
      <c r="S111" s="23"/>
      <c r="T111" s="23"/>
      <c r="U111" s="23"/>
      <c r="V111" s="23"/>
      <c r="W111" s="23"/>
    </row>
    <row r="112" spans="1:23" s="56" customFormat="1" ht="18">
      <c r="A112" s="63"/>
      <c r="B112" s="119" t="s">
        <v>117</v>
      </c>
      <c r="C112" s="62" t="s">
        <v>99</v>
      </c>
      <c r="D112" s="62" t="s">
        <v>89</v>
      </c>
      <c r="E112" s="62" t="s">
        <v>207</v>
      </c>
      <c r="F112" s="225" t="s">
        <v>102</v>
      </c>
      <c r="G112" s="255">
        <v>549.6</v>
      </c>
      <c r="H112" s="257">
        <f>I112-G112</f>
        <v>0</v>
      </c>
      <c r="I112" s="255">
        <v>549.6</v>
      </c>
      <c r="J112" s="142"/>
      <c r="K112" s="143"/>
      <c r="O112" s="23"/>
      <c r="P112" s="23"/>
      <c r="Q112" s="23"/>
      <c r="R112" s="23"/>
      <c r="S112" s="23"/>
      <c r="T112" s="23"/>
      <c r="U112" s="23"/>
      <c r="V112" s="23"/>
      <c r="W112" s="23"/>
    </row>
    <row r="113" spans="1:23" s="56" customFormat="1" ht="18">
      <c r="A113" s="170"/>
      <c r="B113" s="317" t="s">
        <v>26</v>
      </c>
      <c r="C113" s="317"/>
      <c r="D113" s="317"/>
      <c r="E113" s="317"/>
      <c r="F113" s="317"/>
      <c r="G113" s="299">
        <f>G12+G53+G58+G74+G81+G97</f>
        <v>38514.699999999997</v>
      </c>
      <c r="H113" s="299">
        <f t="shared" ref="H113:I113" si="26">H12+H53+H58+H74+H81+H97</f>
        <v>392.299999999997</v>
      </c>
      <c r="I113" s="299">
        <f t="shared" si="26"/>
        <v>38907</v>
      </c>
      <c r="J113" s="193"/>
      <c r="K113" s="193"/>
      <c r="L113" s="305">
        <f>'1'!C11+'3'!F39-'7'!I113</f>
        <v>0</v>
      </c>
      <c r="M113" s="305"/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s="57" customFormat="1" ht="18.75">
      <c r="A114" s="58"/>
      <c r="B114" s="200"/>
      <c r="C114" s="60"/>
      <c r="D114" s="60"/>
      <c r="E114" s="60"/>
      <c r="F114" s="60"/>
      <c r="G114" s="198"/>
      <c r="H114" s="199"/>
      <c r="I114" s="199"/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5.75">
      <c r="B115" s="163"/>
    </row>
    <row r="116" spans="1:23" ht="18.75">
      <c r="B116" s="59"/>
    </row>
    <row r="117" spans="1:23" ht="18.75">
      <c r="B117" s="59"/>
    </row>
  </sheetData>
  <mergeCells count="9">
    <mergeCell ref="B113:F113"/>
    <mergeCell ref="A3:I3"/>
    <mergeCell ref="F9:G9"/>
    <mergeCell ref="H9:I9"/>
    <mergeCell ref="E1:I1"/>
    <mergeCell ref="H5:I5"/>
    <mergeCell ref="A7:I7"/>
    <mergeCell ref="I10:I11"/>
    <mergeCell ref="H4:I4"/>
  </mergeCells>
  <phoneticPr fontId="3" type="noConversion"/>
  <pageMargins left="0.98425196850393704" right="0.59055118110236227" top="0.78740157480314965" bottom="0.78740157480314965" header="0.27559055118110237" footer="0.27559055118110237"/>
  <pageSetup paperSize="9" scale="48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</sheetPr>
  <dimension ref="A1:Y112"/>
  <sheetViews>
    <sheetView tabSelected="1" view="pageBreakPreview" topLeftCell="A93" zoomScale="75" zoomScaleNormal="75" workbookViewId="0">
      <selection activeCell="J111" sqref="J111"/>
    </sheetView>
  </sheetViews>
  <sheetFormatPr defaultColWidth="3.5703125" defaultRowHeight="12.75"/>
  <cols>
    <col min="1" max="1" width="8.140625" style="22" customWidth="1"/>
    <col min="2" max="2" width="74.42578125" style="182" customWidth="1"/>
    <col min="3" max="3" width="14.28515625" style="270" customWidth="1"/>
    <col min="4" max="4" width="12.140625" style="182" customWidth="1"/>
    <col min="5" max="5" width="8.5703125" style="183" customWidth="1"/>
    <col min="6" max="6" width="16" style="183" customWidth="1"/>
    <col min="7" max="7" width="14.5703125" style="183" customWidth="1"/>
    <col min="8" max="8" width="14.85546875" style="183" customWidth="1"/>
    <col min="9" max="9" width="17.5703125" style="201" customWidth="1"/>
    <col min="10" max="10" width="18.140625" style="184" customWidth="1"/>
    <col min="11" max="11" width="16" style="23" hidden="1" customWidth="1"/>
    <col min="12" max="12" width="17" style="23" hidden="1" customWidth="1"/>
    <col min="13" max="255" width="9.140625" style="23" customWidth="1"/>
    <col min="256" max="257" width="3.5703125" style="23"/>
    <col min="258" max="258" width="8.140625" style="23" customWidth="1"/>
    <col min="259" max="259" width="74.42578125" style="23" customWidth="1"/>
    <col min="260" max="260" width="8.5703125" style="23" customWidth="1"/>
    <col min="261" max="261" width="8.42578125" style="23" customWidth="1"/>
    <col min="262" max="262" width="14.7109375" style="23" customWidth="1"/>
    <col min="263" max="263" width="12.42578125" style="23" customWidth="1"/>
    <col min="264" max="264" width="19.85546875" style="23" customWidth="1"/>
    <col min="265" max="265" width="14.28515625" style="23" customWidth="1"/>
    <col min="266" max="266" width="17.85546875" style="23" customWidth="1"/>
    <col min="267" max="268" width="0" style="23" hidden="1" customWidth="1"/>
    <col min="269" max="511" width="9.140625" style="23" customWidth="1"/>
    <col min="512" max="513" width="3.5703125" style="23"/>
    <col min="514" max="514" width="8.140625" style="23" customWidth="1"/>
    <col min="515" max="515" width="74.42578125" style="23" customWidth="1"/>
    <col min="516" max="516" width="8.5703125" style="23" customWidth="1"/>
    <col min="517" max="517" width="8.42578125" style="23" customWidth="1"/>
    <col min="518" max="518" width="14.7109375" style="23" customWidth="1"/>
    <col min="519" max="519" width="12.42578125" style="23" customWidth="1"/>
    <col min="520" max="520" width="19.85546875" style="23" customWidth="1"/>
    <col min="521" max="521" width="14.28515625" style="23" customWidth="1"/>
    <col min="522" max="522" width="17.85546875" style="23" customWidth="1"/>
    <col min="523" max="524" width="0" style="23" hidden="1" customWidth="1"/>
    <col min="525" max="767" width="9.140625" style="23" customWidth="1"/>
    <col min="768" max="769" width="3.5703125" style="23"/>
    <col min="770" max="770" width="8.140625" style="23" customWidth="1"/>
    <col min="771" max="771" width="74.42578125" style="23" customWidth="1"/>
    <col min="772" max="772" width="8.5703125" style="23" customWidth="1"/>
    <col min="773" max="773" width="8.42578125" style="23" customWidth="1"/>
    <col min="774" max="774" width="14.7109375" style="23" customWidth="1"/>
    <col min="775" max="775" width="12.42578125" style="23" customWidth="1"/>
    <col min="776" max="776" width="19.85546875" style="23" customWidth="1"/>
    <col min="777" max="777" width="14.28515625" style="23" customWidth="1"/>
    <col min="778" max="778" width="17.85546875" style="23" customWidth="1"/>
    <col min="779" max="780" width="0" style="23" hidden="1" customWidth="1"/>
    <col min="781" max="1023" width="9.140625" style="23" customWidth="1"/>
    <col min="1024" max="1025" width="3.5703125" style="23"/>
    <col min="1026" max="1026" width="8.140625" style="23" customWidth="1"/>
    <col min="1027" max="1027" width="74.42578125" style="23" customWidth="1"/>
    <col min="1028" max="1028" width="8.5703125" style="23" customWidth="1"/>
    <col min="1029" max="1029" width="8.42578125" style="23" customWidth="1"/>
    <col min="1030" max="1030" width="14.7109375" style="23" customWidth="1"/>
    <col min="1031" max="1031" width="12.42578125" style="23" customWidth="1"/>
    <col min="1032" max="1032" width="19.85546875" style="23" customWidth="1"/>
    <col min="1033" max="1033" width="14.28515625" style="23" customWidth="1"/>
    <col min="1034" max="1034" width="17.85546875" style="23" customWidth="1"/>
    <col min="1035" max="1036" width="0" style="23" hidden="1" customWidth="1"/>
    <col min="1037" max="1279" width="9.140625" style="23" customWidth="1"/>
    <col min="1280" max="1281" width="3.5703125" style="23"/>
    <col min="1282" max="1282" width="8.140625" style="23" customWidth="1"/>
    <col min="1283" max="1283" width="74.42578125" style="23" customWidth="1"/>
    <col min="1284" max="1284" width="8.5703125" style="23" customWidth="1"/>
    <col min="1285" max="1285" width="8.42578125" style="23" customWidth="1"/>
    <col min="1286" max="1286" width="14.7109375" style="23" customWidth="1"/>
    <col min="1287" max="1287" width="12.42578125" style="23" customWidth="1"/>
    <col min="1288" max="1288" width="19.85546875" style="23" customWidth="1"/>
    <col min="1289" max="1289" width="14.28515625" style="23" customWidth="1"/>
    <col min="1290" max="1290" width="17.85546875" style="23" customWidth="1"/>
    <col min="1291" max="1292" width="0" style="23" hidden="1" customWidth="1"/>
    <col min="1293" max="1535" width="9.140625" style="23" customWidth="1"/>
    <col min="1536" max="1537" width="3.5703125" style="23"/>
    <col min="1538" max="1538" width="8.140625" style="23" customWidth="1"/>
    <col min="1539" max="1539" width="74.42578125" style="23" customWidth="1"/>
    <col min="1540" max="1540" width="8.5703125" style="23" customWidth="1"/>
    <col min="1541" max="1541" width="8.42578125" style="23" customWidth="1"/>
    <col min="1542" max="1542" width="14.7109375" style="23" customWidth="1"/>
    <col min="1543" max="1543" width="12.42578125" style="23" customWidth="1"/>
    <col min="1544" max="1544" width="19.85546875" style="23" customWidth="1"/>
    <col min="1545" max="1545" width="14.28515625" style="23" customWidth="1"/>
    <col min="1546" max="1546" width="17.85546875" style="23" customWidth="1"/>
    <col min="1547" max="1548" width="0" style="23" hidden="1" customWidth="1"/>
    <col min="1549" max="1791" width="9.140625" style="23" customWidth="1"/>
    <col min="1792" max="1793" width="3.5703125" style="23"/>
    <col min="1794" max="1794" width="8.140625" style="23" customWidth="1"/>
    <col min="1795" max="1795" width="74.42578125" style="23" customWidth="1"/>
    <col min="1796" max="1796" width="8.5703125" style="23" customWidth="1"/>
    <col min="1797" max="1797" width="8.42578125" style="23" customWidth="1"/>
    <col min="1798" max="1798" width="14.7109375" style="23" customWidth="1"/>
    <col min="1799" max="1799" width="12.42578125" style="23" customWidth="1"/>
    <col min="1800" max="1800" width="19.85546875" style="23" customWidth="1"/>
    <col min="1801" max="1801" width="14.28515625" style="23" customWidth="1"/>
    <col min="1802" max="1802" width="17.85546875" style="23" customWidth="1"/>
    <col min="1803" max="1804" width="0" style="23" hidden="1" customWidth="1"/>
    <col min="1805" max="2047" width="9.140625" style="23" customWidth="1"/>
    <col min="2048" max="2049" width="3.5703125" style="23"/>
    <col min="2050" max="2050" width="8.140625" style="23" customWidth="1"/>
    <col min="2051" max="2051" width="74.42578125" style="23" customWidth="1"/>
    <col min="2052" max="2052" width="8.5703125" style="23" customWidth="1"/>
    <col min="2053" max="2053" width="8.42578125" style="23" customWidth="1"/>
    <col min="2054" max="2054" width="14.7109375" style="23" customWidth="1"/>
    <col min="2055" max="2055" width="12.42578125" style="23" customWidth="1"/>
    <col min="2056" max="2056" width="19.85546875" style="23" customWidth="1"/>
    <col min="2057" max="2057" width="14.28515625" style="23" customWidth="1"/>
    <col min="2058" max="2058" width="17.85546875" style="23" customWidth="1"/>
    <col min="2059" max="2060" width="0" style="23" hidden="1" customWidth="1"/>
    <col min="2061" max="2303" width="9.140625" style="23" customWidth="1"/>
    <col min="2304" max="2305" width="3.5703125" style="23"/>
    <col min="2306" max="2306" width="8.140625" style="23" customWidth="1"/>
    <col min="2307" max="2307" width="74.42578125" style="23" customWidth="1"/>
    <col min="2308" max="2308" width="8.5703125" style="23" customWidth="1"/>
    <col min="2309" max="2309" width="8.42578125" style="23" customWidth="1"/>
    <col min="2310" max="2310" width="14.7109375" style="23" customWidth="1"/>
    <col min="2311" max="2311" width="12.42578125" style="23" customWidth="1"/>
    <col min="2312" max="2312" width="19.85546875" style="23" customWidth="1"/>
    <col min="2313" max="2313" width="14.28515625" style="23" customWidth="1"/>
    <col min="2314" max="2314" width="17.85546875" style="23" customWidth="1"/>
    <col min="2315" max="2316" width="0" style="23" hidden="1" customWidth="1"/>
    <col min="2317" max="2559" width="9.140625" style="23" customWidth="1"/>
    <col min="2560" max="2561" width="3.5703125" style="23"/>
    <col min="2562" max="2562" width="8.140625" style="23" customWidth="1"/>
    <col min="2563" max="2563" width="74.42578125" style="23" customWidth="1"/>
    <col min="2564" max="2564" width="8.5703125" style="23" customWidth="1"/>
    <col min="2565" max="2565" width="8.42578125" style="23" customWidth="1"/>
    <col min="2566" max="2566" width="14.7109375" style="23" customWidth="1"/>
    <col min="2567" max="2567" width="12.42578125" style="23" customWidth="1"/>
    <col min="2568" max="2568" width="19.85546875" style="23" customWidth="1"/>
    <col min="2569" max="2569" width="14.28515625" style="23" customWidth="1"/>
    <col min="2570" max="2570" width="17.85546875" style="23" customWidth="1"/>
    <col min="2571" max="2572" width="0" style="23" hidden="1" customWidth="1"/>
    <col min="2573" max="2815" width="9.140625" style="23" customWidth="1"/>
    <col min="2816" max="2817" width="3.5703125" style="23"/>
    <col min="2818" max="2818" width="8.140625" style="23" customWidth="1"/>
    <col min="2819" max="2819" width="74.42578125" style="23" customWidth="1"/>
    <col min="2820" max="2820" width="8.5703125" style="23" customWidth="1"/>
    <col min="2821" max="2821" width="8.42578125" style="23" customWidth="1"/>
    <col min="2822" max="2822" width="14.7109375" style="23" customWidth="1"/>
    <col min="2823" max="2823" width="12.42578125" style="23" customWidth="1"/>
    <col min="2824" max="2824" width="19.85546875" style="23" customWidth="1"/>
    <col min="2825" max="2825" width="14.28515625" style="23" customWidth="1"/>
    <col min="2826" max="2826" width="17.85546875" style="23" customWidth="1"/>
    <col min="2827" max="2828" width="0" style="23" hidden="1" customWidth="1"/>
    <col min="2829" max="3071" width="9.140625" style="23" customWidth="1"/>
    <col min="3072" max="3073" width="3.5703125" style="23"/>
    <col min="3074" max="3074" width="8.140625" style="23" customWidth="1"/>
    <col min="3075" max="3075" width="74.42578125" style="23" customWidth="1"/>
    <col min="3076" max="3076" width="8.5703125" style="23" customWidth="1"/>
    <col min="3077" max="3077" width="8.42578125" style="23" customWidth="1"/>
    <col min="3078" max="3078" width="14.7109375" style="23" customWidth="1"/>
    <col min="3079" max="3079" width="12.42578125" style="23" customWidth="1"/>
    <col min="3080" max="3080" width="19.85546875" style="23" customWidth="1"/>
    <col min="3081" max="3081" width="14.28515625" style="23" customWidth="1"/>
    <col min="3082" max="3082" width="17.85546875" style="23" customWidth="1"/>
    <col min="3083" max="3084" width="0" style="23" hidden="1" customWidth="1"/>
    <col min="3085" max="3327" width="9.140625" style="23" customWidth="1"/>
    <col min="3328" max="3329" width="3.5703125" style="23"/>
    <col min="3330" max="3330" width="8.140625" style="23" customWidth="1"/>
    <col min="3331" max="3331" width="74.42578125" style="23" customWidth="1"/>
    <col min="3332" max="3332" width="8.5703125" style="23" customWidth="1"/>
    <col min="3333" max="3333" width="8.42578125" style="23" customWidth="1"/>
    <col min="3334" max="3334" width="14.7109375" style="23" customWidth="1"/>
    <col min="3335" max="3335" width="12.42578125" style="23" customWidth="1"/>
    <col min="3336" max="3336" width="19.85546875" style="23" customWidth="1"/>
    <col min="3337" max="3337" width="14.28515625" style="23" customWidth="1"/>
    <col min="3338" max="3338" width="17.85546875" style="23" customWidth="1"/>
    <col min="3339" max="3340" width="0" style="23" hidden="1" customWidth="1"/>
    <col min="3341" max="3583" width="9.140625" style="23" customWidth="1"/>
    <col min="3584" max="3585" width="3.5703125" style="23"/>
    <col min="3586" max="3586" width="8.140625" style="23" customWidth="1"/>
    <col min="3587" max="3587" width="74.42578125" style="23" customWidth="1"/>
    <col min="3588" max="3588" width="8.5703125" style="23" customWidth="1"/>
    <col min="3589" max="3589" width="8.42578125" style="23" customWidth="1"/>
    <col min="3590" max="3590" width="14.7109375" style="23" customWidth="1"/>
    <col min="3591" max="3591" width="12.42578125" style="23" customWidth="1"/>
    <col min="3592" max="3592" width="19.85546875" style="23" customWidth="1"/>
    <col min="3593" max="3593" width="14.28515625" style="23" customWidth="1"/>
    <col min="3594" max="3594" width="17.85546875" style="23" customWidth="1"/>
    <col min="3595" max="3596" width="0" style="23" hidden="1" customWidth="1"/>
    <col min="3597" max="3839" width="9.140625" style="23" customWidth="1"/>
    <col min="3840" max="3841" width="3.5703125" style="23"/>
    <col min="3842" max="3842" width="8.140625" style="23" customWidth="1"/>
    <col min="3843" max="3843" width="74.42578125" style="23" customWidth="1"/>
    <col min="3844" max="3844" width="8.5703125" style="23" customWidth="1"/>
    <col min="3845" max="3845" width="8.42578125" style="23" customWidth="1"/>
    <col min="3846" max="3846" width="14.7109375" style="23" customWidth="1"/>
    <col min="3847" max="3847" width="12.42578125" style="23" customWidth="1"/>
    <col min="3848" max="3848" width="19.85546875" style="23" customWidth="1"/>
    <col min="3849" max="3849" width="14.28515625" style="23" customWidth="1"/>
    <col min="3850" max="3850" width="17.85546875" style="23" customWidth="1"/>
    <col min="3851" max="3852" width="0" style="23" hidden="1" customWidth="1"/>
    <col min="3853" max="4095" width="9.140625" style="23" customWidth="1"/>
    <col min="4096" max="4097" width="3.5703125" style="23"/>
    <col min="4098" max="4098" width="8.140625" style="23" customWidth="1"/>
    <col min="4099" max="4099" width="74.42578125" style="23" customWidth="1"/>
    <col min="4100" max="4100" width="8.5703125" style="23" customWidth="1"/>
    <col min="4101" max="4101" width="8.42578125" style="23" customWidth="1"/>
    <col min="4102" max="4102" width="14.7109375" style="23" customWidth="1"/>
    <col min="4103" max="4103" width="12.42578125" style="23" customWidth="1"/>
    <col min="4104" max="4104" width="19.85546875" style="23" customWidth="1"/>
    <col min="4105" max="4105" width="14.28515625" style="23" customWidth="1"/>
    <col min="4106" max="4106" width="17.85546875" style="23" customWidth="1"/>
    <col min="4107" max="4108" width="0" style="23" hidden="1" customWidth="1"/>
    <col min="4109" max="4351" width="9.140625" style="23" customWidth="1"/>
    <col min="4352" max="4353" width="3.5703125" style="23"/>
    <col min="4354" max="4354" width="8.140625" style="23" customWidth="1"/>
    <col min="4355" max="4355" width="74.42578125" style="23" customWidth="1"/>
    <col min="4356" max="4356" width="8.5703125" style="23" customWidth="1"/>
    <col min="4357" max="4357" width="8.42578125" style="23" customWidth="1"/>
    <col min="4358" max="4358" width="14.7109375" style="23" customWidth="1"/>
    <col min="4359" max="4359" width="12.42578125" style="23" customWidth="1"/>
    <col min="4360" max="4360" width="19.85546875" style="23" customWidth="1"/>
    <col min="4361" max="4361" width="14.28515625" style="23" customWidth="1"/>
    <col min="4362" max="4362" width="17.85546875" style="23" customWidth="1"/>
    <col min="4363" max="4364" width="0" style="23" hidden="1" customWidth="1"/>
    <col min="4365" max="4607" width="9.140625" style="23" customWidth="1"/>
    <col min="4608" max="4609" width="3.5703125" style="23"/>
    <col min="4610" max="4610" width="8.140625" style="23" customWidth="1"/>
    <col min="4611" max="4611" width="74.42578125" style="23" customWidth="1"/>
    <col min="4612" max="4612" width="8.5703125" style="23" customWidth="1"/>
    <col min="4613" max="4613" width="8.42578125" style="23" customWidth="1"/>
    <col min="4614" max="4614" width="14.7109375" style="23" customWidth="1"/>
    <col min="4615" max="4615" width="12.42578125" style="23" customWidth="1"/>
    <col min="4616" max="4616" width="19.85546875" style="23" customWidth="1"/>
    <col min="4617" max="4617" width="14.28515625" style="23" customWidth="1"/>
    <col min="4618" max="4618" width="17.85546875" style="23" customWidth="1"/>
    <col min="4619" max="4620" width="0" style="23" hidden="1" customWidth="1"/>
    <col min="4621" max="4863" width="9.140625" style="23" customWidth="1"/>
    <col min="4864" max="4865" width="3.5703125" style="23"/>
    <col min="4866" max="4866" width="8.140625" style="23" customWidth="1"/>
    <col min="4867" max="4867" width="74.42578125" style="23" customWidth="1"/>
    <col min="4868" max="4868" width="8.5703125" style="23" customWidth="1"/>
    <col min="4869" max="4869" width="8.42578125" style="23" customWidth="1"/>
    <col min="4870" max="4870" width="14.7109375" style="23" customWidth="1"/>
    <col min="4871" max="4871" width="12.42578125" style="23" customWidth="1"/>
    <col min="4872" max="4872" width="19.85546875" style="23" customWidth="1"/>
    <col min="4873" max="4873" width="14.28515625" style="23" customWidth="1"/>
    <col min="4874" max="4874" width="17.85546875" style="23" customWidth="1"/>
    <col min="4875" max="4876" width="0" style="23" hidden="1" customWidth="1"/>
    <col min="4877" max="5119" width="9.140625" style="23" customWidth="1"/>
    <col min="5120" max="5121" width="3.5703125" style="23"/>
    <col min="5122" max="5122" width="8.140625" style="23" customWidth="1"/>
    <col min="5123" max="5123" width="74.42578125" style="23" customWidth="1"/>
    <col min="5124" max="5124" width="8.5703125" style="23" customWidth="1"/>
    <col min="5125" max="5125" width="8.42578125" style="23" customWidth="1"/>
    <col min="5126" max="5126" width="14.7109375" style="23" customWidth="1"/>
    <col min="5127" max="5127" width="12.42578125" style="23" customWidth="1"/>
    <col min="5128" max="5128" width="19.85546875" style="23" customWidth="1"/>
    <col min="5129" max="5129" width="14.28515625" style="23" customWidth="1"/>
    <col min="5130" max="5130" width="17.85546875" style="23" customWidth="1"/>
    <col min="5131" max="5132" width="0" style="23" hidden="1" customWidth="1"/>
    <col min="5133" max="5375" width="9.140625" style="23" customWidth="1"/>
    <col min="5376" max="5377" width="3.5703125" style="23"/>
    <col min="5378" max="5378" width="8.140625" style="23" customWidth="1"/>
    <col min="5379" max="5379" width="74.42578125" style="23" customWidth="1"/>
    <col min="5380" max="5380" width="8.5703125" style="23" customWidth="1"/>
    <col min="5381" max="5381" width="8.42578125" style="23" customWidth="1"/>
    <col min="5382" max="5382" width="14.7109375" style="23" customWidth="1"/>
    <col min="5383" max="5383" width="12.42578125" style="23" customWidth="1"/>
    <col min="5384" max="5384" width="19.85546875" style="23" customWidth="1"/>
    <col min="5385" max="5385" width="14.28515625" style="23" customWidth="1"/>
    <col min="5386" max="5386" width="17.85546875" style="23" customWidth="1"/>
    <col min="5387" max="5388" width="0" style="23" hidden="1" customWidth="1"/>
    <col min="5389" max="5631" width="9.140625" style="23" customWidth="1"/>
    <col min="5632" max="5633" width="3.5703125" style="23"/>
    <col min="5634" max="5634" width="8.140625" style="23" customWidth="1"/>
    <col min="5635" max="5635" width="74.42578125" style="23" customWidth="1"/>
    <col min="5636" max="5636" width="8.5703125" style="23" customWidth="1"/>
    <col min="5637" max="5637" width="8.42578125" style="23" customWidth="1"/>
    <col min="5638" max="5638" width="14.7109375" style="23" customWidth="1"/>
    <col min="5639" max="5639" width="12.42578125" style="23" customWidth="1"/>
    <col min="5640" max="5640" width="19.85546875" style="23" customWidth="1"/>
    <col min="5641" max="5641" width="14.28515625" style="23" customWidth="1"/>
    <col min="5642" max="5642" width="17.85546875" style="23" customWidth="1"/>
    <col min="5643" max="5644" width="0" style="23" hidden="1" customWidth="1"/>
    <col min="5645" max="5887" width="9.140625" style="23" customWidth="1"/>
    <col min="5888" max="5889" width="3.5703125" style="23"/>
    <col min="5890" max="5890" width="8.140625" style="23" customWidth="1"/>
    <col min="5891" max="5891" width="74.42578125" style="23" customWidth="1"/>
    <col min="5892" max="5892" width="8.5703125" style="23" customWidth="1"/>
    <col min="5893" max="5893" width="8.42578125" style="23" customWidth="1"/>
    <col min="5894" max="5894" width="14.7109375" style="23" customWidth="1"/>
    <col min="5895" max="5895" width="12.42578125" style="23" customWidth="1"/>
    <col min="5896" max="5896" width="19.85546875" style="23" customWidth="1"/>
    <col min="5897" max="5897" width="14.28515625" style="23" customWidth="1"/>
    <col min="5898" max="5898" width="17.85546875" style="23" customWidth="1"/>
    <col min="5899" max="5900" width="0" style="23" hidden="1" customWidth="1"/>
    <col min="5901" max="6143" width="9.140625" style="23" customWidth="1"/>
    <col min="6144" max="6145" width="3.5703125" style="23"/>
    <col min="6146" max="6146" width="8.140625" style="23" customWidth="1"/>
    <col min="6147" max="6147" width="74.42578125" style="23" customWidth="1"/>
    <col min="6148" max="6148" width="8.5703125" style="23" customWidth="1"/>
    <col min="6149" max="6149" width="8.42578125" style="23" customWidth="1"/>
    <col min="6150" max="6150" width="14.7109375" style="23" customWidth="1"/>
    <col min="6151" max="6151" width="12.42578125" style="23" customWidth="1"/>
    <col min="6152" max="6152" width="19.85546875" style="23" customWidth="1"/>
    <col min="6153" max="6153" width="14.28515625" style="23" customWidth="1"/>
    <col min="6154" max="6154" width="17.85546875" style="23" customWidth="1"/>
    <col min="6155" max="6156" width="0" style="23" hidden="1" customWidth="1"/>
    <col min="6157" max="6399" width="9.140625" style="23" customWidth="1"/>
    <col min="6400" max="6401" width="3.5703125" style="23"/>
    <col min="6402" max="6402" width="8.140625" style="23" customWidth="1"/>
    <col min="6403" max="6403" width="74.42578125" style="23" customWidth="1"/>
    <col min="6404" max="6404" width="8.5703125" style="23" customWidth="1"/>
    <col min="6405" max="6405" width="8.42578125" style="23" customWidth="1"/>
    <col min="6406" max="6406" width="14.7109375" style="23" customWidth="1"/>
    <col min="6407" max="6407" width="12.42578125" style="23" customWidth="1"/>
    <col min="6408" max="6408" width="19.85546875" style="23" customWidth="1"/>
    <col min="6409" max="6409" width="14.28515625" style="23" customWidth="1"/>
    <col min="6410" max="6410" width="17.85546875" style="23" customWidth="1"/>
    <col min="6411" max="6412" width="0" style="23" hidden="1" customWidth="1"/>
    <col min="6413" max="6655" width="9.140625" style="23" customWidth="1"/>
    <col min="6656" max="6657" width="3.5703125" style="23"/>
    <col min="6658" max="6658" width="8.140625" style="23" customWidth="1"/>
    <col min="6659" max="6659" width="74.42578125" style="23" customWidth="1"/>
    <col min="6660" max="6660" width="8.5703125" style="23" customWidth="1"/>
    <col min="6661" max="6661" width="8.42578125" style="23" customWidth="1"/>
    <col min="6662" max="6662" width="14.7109375" style="23" customWidth="1"/>
    <col min="6663" max="6663" width="12.42578125" style="23" customWidth="1"/>
    <col min="6664" max="6664" width="19.85546875" style="23" customWidth="1"/>
    <col min="6665" max="6665" width="14.28515625" style="23" customWidth="1"/>
    <col min="6666" max="6666" width="17.85546875" style="23" customWidth="1"/>
    <col min="6667" max="6668" width="0" style="23" hidden="1" customWidth="1"/>
    <col min="6669" max="6911" width="9.140625" style="23" customWidth="1"/>
    <col min="6912" max="6913" width="3.5703125" style="23"/>
    <col min="6914" max="6914" width="8.140625" style="23" customWidth="1"/>
    <col min="6915" max="6915" width="74.42578125" style="23" customWidth="1"/>
    <col min="6916" max="6916" width="8.5703125" style="23" customWidth="1"/>
    <col min="6917" max="6917" width="8.42578125" style="23" customWidth="1"/>
    <col min="6918" max="6918" width="14.7109375" style="23" customWidth="1"/>
    <col min="6919" max="6919" width="12.42578125" style="23" customWidth="1"/>
    <col min="6920" max="6920" width="19.85546875" style="23" customWidth="1"/>
    <col min="6921" max="6921" width="14.28515625" style="23" customWidth="1"/>
    <col min="6922" max="6922" width="17.85546875" style="23" customWidth="1"/>
    <col min="6923" max="6924" width="0" style="23" hidden="1" customWidth="1"/>
    <col min="6925" max="7167" width="9.140625" style="23" customWidth="1"/>
    <col min="7168" max="7169" width="3.5703125" style="23"/>
    <col min="7170" max="7170" width="8.140625" style="23" customWidth="1"/>
    <col min="7171" max="7171" width="74.42578125" style="23" customWidth="1"/>
    <col min="7172" max="7172" width="8.5703125" style="23" customWidth="1"/>
    <col min="7173" max="7173" width="8.42578125" style="23" customWidth="1"/>
    <col min="7174" max="7174" width="14.7109375" style="23" customWidth="1"/>
    <col min="7175" max="7175" width="12.42578125" style="23" customWidth="1"/>
    <col min="7176" max="7176" width="19.85546875" style="23" customWidth="1"/>
    <col min="7177" max="7177" width="14.28515625" style="23" customWidth="1"/>
    <col min="7178" max="7178" width="17.85546875" style="23" customWidth="1"/>
    <col min="7179" max="7180" width="0" style="23" hidden="1" customWidth="1"/>
    <col min="7181" max="7423" width="9.140625" style="23" customWidth="1"/>
    <col min="7424" max="7425" width="3.5703125" style="23"/>
    <col min="7426" max="7426" width="8.140625" style="23" customWidth="1"/>
    <col min="7427" max="7427" width="74.42578125" style="23" customWidth="1"/>
    <col min="7428" max="7428" width="8.5703125" style="23" customWidth="1"/>
    <col min="7429" max="7429" width="8.42578125" style="23" customWidth="1"/>
    <col min="7430" max="7430" width="14.7109375" style="23" customWidth="1"/>
    <col min="7431" max="7431" width="12.42578125" style="23" customWidth="1"/>
    <col min="7432" max="7432" width="19.85546875" style="23" customWidth="1"/>
    <col min="7433" max="7433" width="14.28515625" style="23" customWidth="1"/>
    <col min="7434" max="7434" width="17.85546875" style="23" customWidth="1"/>
    <col min="7435" max="7436" width="0" style="23" hidden="1" customWidth="1"/>
    <col min="7437" max="7679" width="9.140625" style="23" customWidth="1"/>
    <col min="7680" max="7681" width="3.5703125" style="23"/>
    <col min="7682" max="7682" width="8.140625" style="23" customWidth="1"/>
    <col min="7683" max="7683" width="74.42578125" style="23" customWidth="1"/>
    <col min="7684" max="7684" width="8.5703125" style="23" customWidth="1"/>
    <col min="7685" max="7685" width="8.42578125" style="23" customWidth="1"/>
    <col min="7686" max="7686" width="14.7109375" style="23" customWidth="1"/>
    <col min="7687" max="7687" width="12.42578125" style="23" customWidth="1"/>
    <col min="7688" max="7688" width="19.85546875" style="23" customWidth="1"/>
    <col min="7689" max="7689" width="14.28515625" style="23" customWidth="1"/>
    <col min="7690" max="7690" width="17.85546875" style="23" customWidth="1"/>
    <col min="7691" max="7692" width="0" style="23" hidden="1" customWidth="1"/>
    <col min="7693" max="7935" width="9.140625" style="23" customWidth="1"/>
    <col min="7936" max="7937" width="3.5703125" style="23"/>
    <col min="7938" max="7938" width="8.140625" style="23" customWidth="1"/>
    <col min="7939" max="7939" width="74.42578125" style="23" customWidth="1"/>
    <col min="7940" max="7940" width="8.5703125" style="23" customWidth="1"/>
    <col min="7941" max="7941" width="8.42578125" style="23" customWidth="1"/>
    <col min="7942" max="7942" width="14.7109375" style="23" customWidth="1"/>
    <col min="7943" max="7943" width="12.42578125" style="23" customWidth="1"/>
    <col min="7944" max="7944" width="19.85546875" style="23" customWidth="1"/>
    <col min="7945" max="7945" width="14.28515625" style="23" customWidth="1"/>
    <col min="7946" max="7946" width="17.85546875" style="23" customWidth="1"/>
    <col min="7947" max="7948" width="0" style="23" hidden="1" customWidth="1"/>
    <col min="7949" max="8191" width="9.140625" style="23" customWidth="1"/>
    <col min="8192" max="8193" width="3.5703125" style="23"/>
    <col min="8194" max="8194" width="8.140625" style="23" customWidth="1"/>
    <col min="8195" max="8195" width="74.42578125" style="23" customWidth="1"/>
    <col min="8196" max="8196" width="8.5703125" style="23" customWidth="1"/>
    <col min="8197" max="8197" width="8.42578125" style="23" customWidth="1"/>
    <col min="8198" max="8198" width="14.7109375" style="23" customWidth="1"/>
    <col min="8199" max="8199" width="12.42578125" style="23" customWidth="1"/>
    <col min="8200" max="8200" width="19.85546875" style="23" customWidth="1"/>
    <col min="8201" max="8201" width="14.28515625" style="23" customWidth="1"/>
    <col min="8202" max="8202" width="17.85546875" style="23" customWidth="1"/>
    <col min="8203" max="8204" width="0" style="23" hidden="1" customWidth="1"/>
    <col min="8205" max="8447" width="9.140625" style="23" customWidth="1"/>
    <col min="8448" max="8449" width="3.5703125" style="23"/>
    <col min="8450" max="8450" width="8.140625" style="23" customWidth="1"/>
    <col min="8451" max="8451" width="74.42578125" style="23" customWidth="1"/>
    <col min="8452" max="8452" width="8.5703125" style="23" customWidth="1"/>
    <col min="8453" max="8453" width="8.42578125" style="23" customWidth="1"/>
    <col min="8454" max="8454" width="14.7109375" style="23" customWidth="1"/>
    <col min="8455" max="8455" width="12.42578125" style="23" customWidth="1"/>
    <col min="8456" max="8456" width="19.85546875" style="23" customWidth="1"/>
    <col min="8457" max="8457" width="14.28515625" style="23" customWidth="1"/>
    <col min="8458" max="8458" width="17.85546875" style="23" customWidth="1"/>
    <col min="8459" max="8460" width="0" style="23" hidden="1" customWidth="1"/>
    <col min="8461" max="8703" width="9.140625" style="23" customWidth="1"/>
    <col min="8704" max="8705" width="3.5703125" style="23"/>
    <col min="8706" max="8706" width="8.140625" style="23" customWidth="1"/>
    <col min="8707" max="8707" width="74.42578125" style="23" customWidth="1"/>
    <col min="8708" max="8708" width="8.5703125" style="23" customWidth="1"/>
    <col min="8709" max="8709" width="8.42578125" style="23" customWidth="1"/>
    <col min="8710" max="8710" width="14.7109375" style="23" customWidth="1"/>
    <col min="8711" max="8711" width="12.42578125" style="23" customWidth="1"/>
    <col min="8712" max="8712" width="19.85546875" style="23" customWidth="1"/>
    <col min="8713" max="8713" width="14.28515625" style="23" customWidth="1"/>
    <col min="8714" max="8714" width="17.85546875" style="23" customWidth="1"/>
    <col min="8715" max="8716" width="0" style="23" hidden="1" customWidth="1"/>
    <col min="8717" max="8959" width="9.140625" style="23" customWidth="1"/>
    <col min="8960" max="8961" width="3.5703125" style="23"/>
    <col min="8962" max="8962" width="8.140625" style="23" customWidth="1"/>
    <col min="8963" max="8963" width="74.42578125" style="23" customWidth="1"/>
    <col min="8964" max="8964" width="8.5703125" style="23" customWidth="1"/>
    <col min="8965" max="8965" width="8.42578125" style="23" customWidth="1"/>
    <col min="8966" max="8966" width="14.7109375" style="23" customWidth="1"/>
    <col min="8967" max="8967" width="12.42578125" style="23" customWidth="1"/>
    <col min="8968" max="8968" width="19.85546875" style="23" customWidth="1"/>
    <col min="8969" max="8969" width="14.28515625" style="23" customWidth="1"/>
    <col min="8970" max="8970" width="17.85546875" style="23" customWidth="1"/>
    <col min="8971" max="8972" width="0" style="23" hidden="1" customWidth="1"/>
    <col min="8973" max="9215" width="9.140625" style="23" customWidth="1"/>
    <col min="9216" max="9217" width="3.5703125" style="23"/>
    <col min="9218" max="9218" width="8.140625" style="23" customWidth="1"/>
    <col min="9219" max="9219" width="74.42578125" style="23" customWidth="1"/>
    <col min="9220" max="9220" width="8.5703125" style="23" customWidth="1"/>
    <col min="9221" max="9221" width="8.42578125" style="23" customWidth="1"/>
    <col min="9222" max="9222" width="14.7109375" style="23" customWidth="1"/>
    <col min="9223" max="9223" width="12.42578125" style="23" customWidth="1"/>
    <col min="9224" max="9224" width="19.85546875" style="23" customWidth="1"/>
    <col min="9225" max="9225" width="14.28515625" style="23" customWidth="1"/>
    <col min="9226" max="9226" width="17.85546875" style="23" customWidth="1"/>
    <col min="9227" max="9228" width="0" style="23" hidden="1" customWidth="1"/>
    <col min="9229" max="9471" width="9.140625" style="23" customWidth="1"/>
    <col min="9472" max="9473" width="3.5703125" style="23"/>
    <col min="9474" max="9474" width="8.140625" style="23" customWidth="1"/>
    <col min="9475" max="9475" width="74.42578125" style="23" customWidth="1"/>
    <col min="9476" max="9476" width="8.5703125" style="23" customWidth="1"/>
    <col min="9477" max="9477" width="8.42578125" style="23" customWidth="1"/>
    <col min="9478" max="9478" width="14.7109375" style="23" customWidth="1"/>
    <col min="9479" max="9479" width="12.42578125" style="23" customWidth="1"/>
    <col min="9480" max="9480" width="19.85546875" style="23" customWidth="1"/>
    <col min="9481" max="9481" width="14.28515625" style="23" customWidth="1"/>
    <col min="9482" max="9482" width="17.85546875" style="23" customWidth="1"/>
    <col min="9483" max="9484" width="0" style="23" hidden="1" customWidth="1"/>
    <col min="9485" max="9727" width="9.140625" style="23" customWidth="1"/>
    <col min="9728" max="9729" width="3.5703125" style="23"/>
    <col min="9730" max="9730" width="8.140625" style="23" customWidth="1"/>
    <col min="9731" max="9731" width="74.42578125" style="23" customWidth="1"/>
    <col min="9732" max="9732" width="8.5703125" style="23" customWidth="1"/>
    <col min="9733" max="9733" width="8.42578125" style="23" customWidth="1"/>
    <col min="9734" max="9734" width="14.7109375" style="23" customWidth="1"/>
    <col min="9735" max="9735" width="12.42578125" style="23" customWidth="1"/>
    <col min="9736" max="9736" width="19.85546875" style="23" customWidth="1"/>
    <col min="9737" max="9737" width="14.28515625" style="23" customWidth="1"/>
    <col min="9738" max="9738" width="17.85546875" style="23" customWidth="1"/>
    <col min="9739" max="9740" width="0" style="23" hidden="1" customWidth="1"/>
    <col min="9741" max="9983" width="9.140625" style="23" customWidth="1"/>
    <col min="9984" max="9985" width="3.5703125" style="23"/>
    <col min="9986" max="9986" width="8.140625" style="23" customWidth="1"/>
    <col min="9987" max="9987" width="74.42578125" style="23" customWidth="1"/>
    <col min="9988" max="9988" width="8.5703125" style="23" customWidth="1"/>
    <col min="9989" max="9989" width="8.42578125" style="23" customWidth="1"/>
    <col min="9990" max="9990" width="14.7109375" style="23" customWidth="1"/>
    <col min="9991" max="9991" width="12.42578125" style="23" customWidth="1"/>
    <col min="9992" max="9992" width="19.85546875" style="23" customWidth="1"/>
    <col min="9993" max="9993" width="14.28515625" style="23" customWidth="1"/>
    <col min="9994" max="9994" width="17.85546875" style="23" customWidth="1"/>
    <col min="9995" max="9996" width="0" style="23" hidden="1" customWidth="1"/>
    <col min="9997" max="10239" width="9.140625" style="23" customWidth="1"/>
    <col min="10240" max="10241" width="3.5703125" style="23"/>
    <col min="10242" max="10242" width="8.140625" style="23" customWidth="1"/>
    <col min="10243" max="10243" width="74.42578125" style="23" customWidth="1"/>
    <col min="10244" max="10244" width="8.5703125" style="23" customWidth="1"/>
    <col min="10245" max="10245" width="8.42578125" style="23" customWidth="1"/>
    <col min="10246" max="10246" width="14.7109375" style="23" customWidth="1"/>
    <col min="10247" max="10247" width="12.42578125" style="23" customWidth="1"/>
    <col min="10248" max="10248" width="19.85546875" style="23" customWidth="1"/>
    <col min="10249" max="10249" width="14.28515625" style="23" customWidth="1"/>
    <col min="10250" max="10250" width="17.85546875" style="23" customWidth="1"/>
    <col min="10251" max="10252" width="0" style="23" hidden="1" customWidth="1"/>
    <col min="10253" max="10495" width="9.140625" style="23" customWidth="1"/>
    <col min="10496" max="10497" width="3.5703125" style="23"/>
    <col min="10498" max="10498" width="8.140625" style="23" customWidth="1"/>
    <col min="10499" max="10499" width="74.42578125" style="23" customWidth="1"/>
    <col min="10500" max="10500" width="8.5703125" style="23" customWidth="1"/>
    <col min="10501" max="10501" width="8.42578125" style="23" customWidth="1"/>
    <col min="10502" max="10502" width="14.7109375" style="23" customWidth="1"/>
    <col min="10503" max="10503" width="12.42578125" style="23" customWidth="1"/>
    <col min="10504" max="10504" width="19.85546875" style="23" customWidth="1"/>
    <col min="10505" max="10505" width="14.28515625" style="23" customWidth="1"/>
    <col min="10506" max="10506" width="17.85546875" style="23" customWidth="1"/>
    <col min="10507" max="10508" width="0" style="23" hidden="1" customWidth="1"/>
    <col min="10509" max="10751" width="9.140625" style="23" customWidth="1"/>
    <col min="10752" max="10753" width="3.5703125" style="23"/>
    <col min="10754" max="10754" width="8.140625" style="23" customWidth="1"/>
    <col min="10755" max="10755" width="74.42578125" style="23" customWidth="1"/>
    <col min="10756" max="10756" width="8.5703125" style="23" customWidth="1"/>
    <col min="10757" max="10757" width="8.42578125" style="23" customWidth="1"/>
    <col min="10758" max="10758" width="14.7109375" style="23" customWidth="1"/>
    <col min="10759" max="10759" width="12.42578125" style="23" customWidth="1"/>
    <col min="10760" max="10760" width="19.85546875" style="23" customWidth="1"/>
    <col min="10761" max="10761" width="14.28515625" style="23" customWidth="1"/>
    <col min="10762" max="10762" width="17.85546875" style="23" customWidth="1"/>
    <col min="10763" max="10764" width="0" style="23" hidden="1" customWidth="1"/>
    <col min="10765" max="11007" width="9.140625" style="23" customWidth="1"/>
    <col min="11008" max="11009" width="3.5703125" style="23"/>
    <col min="11010" max="11010" width="8.140625" style="23" customWidth="1"/>
    <col min="11011" max="11011" width="74.42578125" style="23" customWidth="1"/>
    <col min="11012" max="11012" width="8.5703125" style="23" customWidth="1"/>
    <col min="11013" max="11013" width="8.42578125" style="23" customWidth="1"/>
    <col min="11014" max="11014" width="14.7109375" style="23" customWidth="1"/>
    <col min="11015" max="11015" width="12.42578125" style="23" customWidth="1"/>
    <col min="11016" max="11016" width="19.85546875" style="23" customWidth="1"/>
    <col min="11017" max="11017" width="14.28515625" style="23" customWidth="1"/>
    <col min="11018" max="11018" width="17.85546875" style="23" customWidth="1"/>
    <col min="11019" max="11020" width="0" style="23" hidden="1" customWidth="1"/>
    <col min="11021" max="11263" width="9.140625" style="23" customWidth="1"/>
    <col min="11264" max="11265" width="3.5703125" style="23"/>
    <col min="11266" max="11266" width="8.140625" style="23" customWidth="1"/>
    <col min="11267" max="11267" width="74.42578125" style="23" customWidth="1"/>
    <col min="11268" max="11268" width="8.5703125" style="23" customWidth="1"/>
    <col min="11269" max="11269" width="8.42578125" style="23" customWidth="1"/>
    <col min="11270" max="11270" width="14.7109375" style="23" customWidth="1"/>
    <col min="11271" max="11271" width="12.42578125" style="23" customWidth="1"/>
    <col min="11272" max="11272" width="19.85546875" style="23" customWidth="1"/>
    <col min="11273" max="11273" width="14.28515625" style="23" customWidth="1"/>
    <col min="11274" max="11274" width="17.85546875" style="23" customWidth="1"/>
    <col min="11275" max="11276" width="0" style="23" hidden="1" customWidth="1"/>
    <col min="11277" max="11519" width="9.140625" style="23" customWidth="1"/>
    <col min="11520" max="11521" width="3.5703125" style="23"/>
    <col min="11522" max="11522" width="8.140625" style="23" customWidth="1"/>
    <col min="11523" max="11523" width="74.42578125" style="23" customWidth="1"/>
    <col min="11524" max="11524" width="8.5703125" style="23" customWidth="1"/>
    <col min="11525" max="11525" width="8.42578125" style="23" customWidth="1"/>
    <col min="11526" max="11526" width="14.7109375" style="23" customWidth="1"/>
    <col min="11527" max="11527" width="12.42578125" style="23" customWidth="1"/>
    <col min="11528" max="11528" width="19.85546875" style="23" customWidth="1"/>
    <col min="11529" max="11529" width="14.28515625" style="23" customWidth="1"/>
    <col min="11530" max="11530" width="17.85546875" style="23" customWidth="1"/>
    <col min="11531" max="11532" width="0" style="23" hidden="1" customWidth="1"/>
    <col min="11533" max="11775" width="9.140625" style="23" customWidth="1"/>
    <col min="11776" max="11777" width="3.5703125" style="23"/>
    <col min="11778" max="11778" width="8.140625" style="23" customWidth="1"/>
    <col min="11779" max="11779" width="74.42578125" style="23" customWidth="1"/>
    <col min="11780" max="11780" width="8.5703125" style="23" customWidth="1"/>
    <col min="11781" max="11781" width="8.42578125" style="23" customWidth="1"/>
    <col min="11782" max="11782" width="14.7109375" style="23" customWidth="1"/>
    <col min="11783" max="11783" width="12.42578125" style="23" customWidth="1"/>
    <col min="11784" max="11784" width="19.85546875" style="23" customWidth="1"/>
    <col min="11785" max="11785" width="14.28515625" style="23" customWidth="1"/>
    <col min="11786" max="11786" width="17.85546875" style="23" customWidth="1"/>
    <col min="11787" max="11788" width="0" style="23" hidden="1" customWidth="1"/>
    <col min="11789" max="12031" width="9.140625" style="23" customWidth="1"/>
    <col min="12032" max="12033" width="3.5703125" style="23"/>
    <col min="12034" max="12034" width="8.140625" style="23" customWidth="1"/>
    <col min="12035" max="12035" width="74.42578125" style="23" customWidth="1"/>
    <col min="12036" max="12036" width="8.5703125" style="23" customWidth="1"/>
    <col min="12037" max="12037" width="8.42578125" style="23" customWidth="1"/>
    <col min="12038" max="12038" width="14.7109375" style="23" customWidth="1"/>
    <col min="12039" max="12039" width="12.42578125" style="23" customWidth="1"/>
    <col min="12040" max="12040" width="19.85546875" style="23" customWidth="1"/>
    <col min="12041" max="12041" width="14.28515625" style="23" customWidth="1"/>
    <col min="12042" max="12042" width="17.85546875" style="23" customWidth="1"/>
    <col min="12043" max="12044" width="0" style="23" hidden="1" customWidth="1"/>
    <col min="12045" max="12287" width="9.140625" style="23" customWidth="1"/>
    <col min="12288" max="12289" width="3.5703125" style="23"/>
    <col min="12290" max="12290" width="8.140625" style="23" customWidth="1"/>
    <col min="12291" max="12291" width="74.42578125" style="23" customWidth="1"/>
    <col min="12292" max="12292" width="8.5703125" style="23" customWidth="1"/>
    <col min="12293" max="12293" width="8.42578125" style="23" customWidth="1"/>
    <col min="12294" max="12294" width="14.7109375" style="23" customWidth="1"/>
    <col min="12295" max="12295" width="12.42578125" style="23" customWidth="1"/>
    <col min="12296" max="12296" width="19.85546875" style="23" customWidth="1"/>
    <col min="12297" max="12297" width="14.28515625" style="23" customWidth="1"/>
    <col min="12298" max="12298" width="17.85546875" style="23" customWidth="1"/>
    <col min="12299" max="12300" width="0" style="23" hidden="1" customWidth="1"/>
    <col min="12301" max="12543" width="9.140625" style="23" customWidth="1"/>
    <col min="12544" max="12545" width="3.5703125" style="23"/>
    <col min="12546" max="12546" width="8.140625" style="23" customWidth="1"/>
    <col min="12547" max="12547" width="74.42578125" style="23" customWidth="1"/>
    <col min="12548" max="12548" width="8.5703125" style="23" customWidth="1"/>
    <col min="12549" max="12549" width="8.42578125" style="23" customWidth="1"/>
    <col min="12550" max="12550" width="14.7109375" style="23" customWidth="1"/>
    <col min="12551" max="12551" width="12.42578125" style="23" customWidth="1"/>
    <col min="12552" max="12552" width="19.85546875" style="23" customWidth="1"/>
    <col min="12553" max="12553" width="14.28515625" style="23" customWidth="1"/>
    <col min="12554" max="12554" width="17.85546875" style="23" customWidth="1"/>
    <col min="12555" max="12556" width="0" style="23" hidden="1" customWidth="1"/>
    <col min="12557" max="12799" width="9.140625" style="23" customWidth="1"/>
    <col min="12800" max="12801" width="3.5703125" style="23"/>
    <col min="12802" max="12802" width="8.140625" style="23" customWidth="1"/>
    <col min="12803" max="12803" width="74.42578125" style="23" customWidth="1"/>
    <col min="12804" max="12804" width="8.5703125" style="23" customWidth="1"/>
    <col min="12805" max="12805" width="8.42578125" style="23" customWidth="1"/>
    <col min="12806" max="12806" width="14.7109375" style="23" customWidth="1"/>
    <col min="12807" max="12807" width="12.42578125" style="23" customWidth="1"/>
    <col min="12808" max="12808" width="19.85546875" style="23" customWidth="1"/>
    <col min="12809" max="12809" width="14.28515625" style="23" customWidth="1"/>
    <col min="12810" max="12810" width="17.85546875" style="23" customWidth="1"/>
    <col min="12811" max="12812" width="0" style="23" hidden="1" customWidth="1"/>
    <col min="12813" max="13055" width="9.140625" style="23" customWidth="1"/>
    <col min="13056" max="13057" width="3.5703125" style="23"/>
    <col min="13058" max="13058" width="8.140625" style="23" customWidth="1"/>
    <col min="13059" max="13059" width="74.42578125" style="23" customWidth="1"/>
    <col min="13060" max="13060" width="8.5703125" style="23" customWidth="1"/>
    <col min="13061" max="13061" width="8.42578125" style="23" customWidth="1"/>
    <col min="13062" max="13062" width="14.7109375" style="23" customWidth="1"/>
    <col min="13063" max="13063" width="12.42578125" style="23" customWidth="1"/>
    <col min="13064" max="13064" width="19.85546875" style="23" customWidth="1"/>
    <col min="13065" max="13065" width="14.28515625" style="23" customWidth="1"/>
    <col min="13066" max="13066" width="17.85546875" style="23" customWidth="1"/>
    <col min="13067" max="13068" width="0" style="23" hidden="1" customWidth="1"/>
    <col min="13069" max="13311" width="9.140625" style="23" customWidth="1"/>
    <col min="13312" max="13313" width="3.5703125" style="23"/>
    <col min="13314" max="13314" width="8.140625" style="23" customWidth="1"/>
    <col min="13315" max="13315" width="74.42578125" style="23" customWidth="1"/>
    <col min="13316" max="13316" width="8.5703125" style="23" customWidth="1"/>
    <col min="13317" max="13317" width="8.42578125" style="23" customWidth="1"/>
    <col min="13318" max="13318" width="14.7109375" style="23" customWidth="1"/>
    <col min="13319" max="13319" width="12.42578125" style="23" customWidth="1"/>
    <col min="13320" max="13320" width="19.85546875" style="23" customWidth="1"/>
    <col min="13321" max="13321" width="14.28515625" style="23" customWidth="1"/>
    <col min="13322" max="13322" width="17.85546875" style="23" customWidth="1"/>
    <col min="13323" max="13324" width="0" style="23" hidden="1" customWidth="1"/>
    <col min="13325" max="13567" width="9.140625" style="23" customWidth="1"/>
    <col min="13568" max="13569" width="3.5703125" style="23"/>
    <col min="13570" max="13570" width="8.140625" style="23" customWidth="1"/>
    <col min="13571" max="13571" width="74.42578125" style="23" customWidth="1"/>
    <col min="13572" max="13572" width="8.5703125" style="23" customWidth="1"/>
    <col min="13573" max="13573" width="8.42578125" style="23" customWidth="1"/>
    <col min="13574" max="13574" width="14.7109375" style="23" customWidth="1"/>
    <col min="13575" max="13575" width="12.42578125" style="23" customWidth="1"/>
    <col min="13576" max="13576" width="19.85546875" style="23" customWidth="1"/>
    <col min="13577" max="13577" width="14.28515625" style="23" customWidth="1"/>
    <col min="13578" max="13578" width="17.85546875" style="23" customWidth="1"/>
    <col min="13579" max="13580" width="0" style="23" hidden="1" customWidth="1"/>
    <col min="13581" max="13823" width="9.140625" style="23" customWidth="1"/>
    <col min="13824" max="13825" width="3.5703125" style="23"/>
    <col min="13826" max="13826" width="8.140625" style="23" customWidth="1"/>
    <col min="13827" max="13827" width="74.42578125" style="23" customWidth="1"/>
    <col min="13828" max="13828" width="8.5703125" style="23" customWidth="1"/>
    <col min="13829" max="13829" width="8.42578125" style="23" customWidth="1"/>
    <col min="13830" max="13830" width="14.7109375" style="23" customWidth="1"/>
    <col min="13831" max="13831" width="12.42578125" style="23" customWidth="1"/>
    <col min="13832" max="13832" width="19.85546875" style="23" customWidth="1"/>
    <col min="13833" max="13833" width="14.28515625" style="23" customWidth="1"/>
    <col min="13834" max="13834" width="17.85546875" style="23" customWidth="1"/>
    <col min="13835" max="13836" width="0" style="23" hidden="1" customWidth="1"/>
    <col min="13837" max="14079" width="9.140625" style="23" customWidth="1"/>
    <col min="14080" max="14081" width="3.5703125" style="23"/>
    <col min="14082" max="14082" width="8.140625" style="23" customWidth="1"/>
    <col min="14083" max="14083" width="74.42578125" style="23" customWidth="1"/>
    <col min="14084" max="14084" width="8.5703125" style="23" customWidth="1"/>
    <col min="14085" max="14085" width="8.42578125" style="23" customWidth="1"/>
    <col min="14086" max="14086" width="14.7109375" style="23" customWidth="1"/>
    <col min="14087" max="14087" width="12.42578125" style="23" customWidth="1"/>
    <col min="14088" max="14088" width="19.85546875" style="23" customWidth="1"/>
    <col min="14089" max="14089" width="14.28515625" style="23" customWidth="1"/>
    <col min="14090" max="14090" width="17.85546875" style="23" customWidth="1"/>
    <col min="14091" max="14092" width="0" style="23" hidden="1" customWidth="1"/>
    <col min="14093" max="14335" width="9.140625" style="23" customWidth="1"/>
    <col min="14336" max="14337" width="3.5703125" style="23"/>
    <col min="14338" max="14338" width="8.140625" style="23" customWidth="1"/>
    <col min="14339" max="14339" width="74.42578125" style="23" customWidth="1"/>
    <col min="14340" max="14340" width="8.5703125" style="23" customWidth="1"/>
    <col min="14341" max="14341" width="8.42578125" style="23" customWidth="1"/>
    <col min="14342" max="14342" width="14.7109375" style="23" customWidth="1"/>
    <col min="14343" max="14343" width="12.42578125" style="23" customWidth="1"/>
    <col min="14344" max="14344" width="19.85546875" style="23" customWidth="1"/>
    <col min="14345" max="14345" width="14.28515625" style="23" customWidth="1"/>
    <col min="14346" max="14346" width="17.85546875" style="23" customWidth="1"/>
    <col min="14347" max="14348" width="0" style="23" hidden="1" customWidth="1"/>
    <col min="14349" max="14591" width="9.140625" style="23" customWidth="1"/>
    <col min="14592" max="14593" width="3.5703125" style="23"/>
    <col min="14594" max="14594" width="8.140625" style="23" customWidth="1"/>
    <col min="14595" max="14595" width="74.42578125" style="23" customWidth="1"/>
    <col min="14596" max="14596" width="8.5703125" style="23" customWidth="1"/>
    <col min="14597" max="14597" width="8.42578125" style="23" customWidth="1"/>
    <col min="14598" max="14598" width="14.7109375" style="23" customWidth="1"/>
    <col min="14599" max="14599" width="12.42578125" style="23" customWidth="1"/>
    <col min="14600" max="14600" width="19.85546875" style="23" customWidth="1"/>
    <col min="14601" max="14601" width="14.28515625" style="23" customWidth="1"/>
    <col min="14602" max="14602" width="17.85546875" style="23" customWidth="1"/>
    <col min="14603" max="14604" width="0" style="23" hidden="1" customWidth="1"/>
    <col min="14605" max="14847" width="9.140625" style="23" customWidth="1"/>
    <col min="14848" max="14849" width="3.5703125" style="23"/>
    <col min="14850" max="14850" width="8.140625" style="23" customWidth="1"/>
    <col min="14851" max="14851" width="74.42578125" style="23" customWidth="1"/>
    <col min="14852" max="14852" width="8.5703125" style="23" customWidth="1"/>
    <col min="14853" max="14853" width="8.42578125" style="23" customWidth="1"/>
    <col min="14854" max="14854" width="14.7109375" style="23" customWidth="1"/>
    <col min="14855" max="14855" width="12.42578125" style="23" customWidth="1"/>
    <col min="14856" max="14856" width="19.85546875" style="23" customWidth="1"/>
    <col min="14857" max="14857" width="14.28515625" style="23" customWidth="1"/>
    <col min="14858" max="14858" width="17.85546875" style="23" customWidth="1"/>
    <col min="14859" max="14860" width="0" style="23" hidden="1" customWidth="1"/>
    <col min="14861" max="15103" width="9.140625" style="23" customWidth="1"/>
    <col min="15104" max="15105" width="3.5703125" style="23"/>
    <col min="15106" max="15106" width="8.140625" style="23" customWidth="1"/>
    <col min="15107" max="15107" width="74.42578125" style="23" customWidth="1"/>
    <col min="15108" max="15108" width="8.5703125" style="23" customWidth="1"/>
    <col min="15109" max="15109" width="8.42578125" style="23" customWidth="1"/>
    <col min="15110" max="15110" width="14.7109375" style="23" customWidth="1"/>
    <col min="15111" max="15111" width="12.42578125" style="23" customWidth="1"/>
    <col min="15112" max="15112" width="19.85546875" style="23" customWidth="1"/>
    <col min="15113" max="15113" width="14.28515625" style="23" customWidth="1"/>
    <col min="15114" max="15114" width="17.85546875" style="23" customWidth="1"/>
    <col min="15115" max="15116" width="0" style="23" hidden="1" customWidth="1"/>
    <col min="15117" max="15359" width="9.140625" style="23" customWidth="1"/>
    <col min="15360" max="15361" width="3.5703125" style="23"/>
    <col min="15362" max="15362" width="8.140625" style="23" customWidth="1"/>
    <col min="15363" max="15363" width="74.42578125" style="23" customWidth="1"/>
    <col min="15364" max="15364" width="8.5703125" style="23" customWidth="1"/>
    <col min="15365" max="15365" width="8.42578125" style="23" customWidth="1"/>
    <col min="15366" max="15366" width="14.7109375" style="23" customWidth="1"/>
    <col min="15367" max="15367" width="12.42578125" style="23" customWidth="1"/>
    <col min="15368" max="15368" width="19.85546875" style="23" customWidth="1"/>
    <col min="15369" max="15369" width="14.28515625" style="23" customWidth="1"/>
    <col min="15370" max="15370" width="17.85546875" style="23" customWidth="1"/>
    <col min="15371" max="15372" width="0" style="23" hidden="1" customWidth="1"/>
    <col min="15373" max="15615" width="9.140625" style="23" customWidth="1"/>
    <col min="15616" max="15617" width="3.5703125" style="23"/>
    <col min="15618" max="15618" width="8.140625" style="23" customWidth="1"/>
    <col min="15619" max="15619" width="74.42578125" style="23" customWidth="1"/>
    <col min="15620" max="15620" width="8.5703125" style="23" customWidth="1"/>
    <col min="15621" max="15621" width="8.42578125" style="23" customWidth="1"/>
    <col min="15622" max="15622" width="14.7109375" style="23" customWidth="1"/>
    <col min="15623" max="15623" width="12.42578125" style="23" customWidth="1"/>
    <col min="15624" max="15624" width="19.85546875" style="23" customWidth="1"/>
    <col min="15625" max="15625" width="14.28515625" style="23" customWidth="1"/>
    <col min="15626" max="15626" width="17.85546875" style="23" customWidth="1"/>
    <col min="15627" max="15628" width="0" style="23" hidden="1" customWidth="1"/>
    <col min="15629" max="15871" width="9.140625" style="23" customWidth="1"/>
    <col min="15872" max="15873" width="3.5703125" style="23"/>
    <col min="15874" max="15874" width="8.140625" style="23" customWidth="1"/>
    <col min="15875" max="15875" width="74.42578125" style="23" customWidth="1"/>
    <col min="15876" max="15876" width="8.5703125" style="23" customWidth="1"/>
    <col min="15877" max="15877" width="8.42578125" style="23" customWidth="1"/>
    <col min="15878" max="15878" width="14.7109375" style="23" customWidth="1"/>
    <col min="15879" max="15879" width="12.42578125" style="23" customWidth="1"/>
    <col min="15880" max="15880" width="19.85546875" style="23" customWidth="1"/>
    <col min="15881" max="15881" width="14.28515625" style="23" customWidth="1"/>
    <col min="15882" max="15882" width="17.85546875" style="23" customWidth="1"/>
    <col min="15883" max="15884" width="0" style="23" hidden="1" customWidth="1"/>
    <col min="15885" max="16127" width="9.140625" style="23" customWidth="1"/>
    <col min="16128" max="16129" width="3.5703125" style="23"/>
    <col min="16130" max="16130" width="8.140625" style="23" customWidth="1"/>
    <col min="16131" max="16131" width="74.42578125" style="23" customWidth="1"/>
    <col min="16132" max="16132" width="8.5703125" style="23" customWidth="1"/>
    <col min="16133" max="16133" width="8.42578125" style="23" customWidth="1"/>
    <col min="16134" max="16134" width="14.7109375" style="23" customWidth="1"/>
    <col min="16135" max="16135" width="12.42578125" style="23" customWidth="1"/>
    <col min="16136" max="16136" width="19.85546875" style="23" customWidth="1"/>
    <col min="16137" max="16137" width="14.28515625" style="23" customWidth="1"/>
    <col min="16138" max="16138" width="17.85546875" style="23" customWidth="1"/>
    <col min="16139" max="16140" width="0" style="23" hidden="1" customWidth="1"/>
    <col min="16141" max="16384" width="9.140625" style="23" customWidth="1"/>
  </cols>
  <sheetData>
    <row r="1" spans="1:12" ht="70.5" customHeight="1">
      <c r="H1" s="331" t="s">
        <v>297</v>
      </c>
      <c r="I1" s="331"/>
      <c r="J1" s="331"/>
    </row>
    <row r="2" spans="1:12" ht="102.75" customHeight="1">
      <c r="B2" s="1"/>
      <c r="D2" s="214"/>
      <c r="E2" s="214"/>
      <c r="F2" s="214"/>
      <c r="G2" s="287"/>
      <c r="H2" s="333" t="s">
        <v>300</v>
      </c>
      <c r="I2" s="333"/>
      <c r="J2" s="333"/>
      <c r="K2" s="288"/>
      <c r="L2" s="185"/>
    </row>
    <row r="3" spans="1:12" ht="15.75" customHeight="1">
      <c r="H3" s="24"/>
      <c r="I3" s="186"/>
      <c r="K3" s="185"/>
      <c r="L3" s="185"/>
    </row>
    <row r="4" spans="1:12" s="49" customFormat="1" ht="25.5" customHeight="1">
      <c r="A4" s="318" t="s">
        <v>301</v>
      </c>
      <c r="B4" s="318"/>
      <c r="C4" s="318"/>
      <c r="D4" s="318"/>
      <c r="E4" s="318"/>
      <c r="F4" s="318"/>
      <c r="G4" s="318"/>
      <c r="H4" s="318"/>
      <c r="I4" s="319"/>
      <c r="J4" s="320"/>
      <c r="K4" s="187"/>
      <c r="L4" s="187"/>
    </row>
    <row r="5" spans="1:12" s="49" customFormat="1" ht="21" customHeight="1">
      <c r="A5" s="179"/>
      <c r="B5" s="179"/>
      <c r="C5" s="216"/>
      <c r="D5" s="179"/>
      <c r="E5" s="179"/>
      <c r="F5" s="179"/>
      <c r="G5" s="179"/>
      <c r="H5" s="179"/>
      <c r="I5" s="188"/>
      <c r="J5" s="181"/>
      <c r="K5" s="187"/>
      <c r="L5" s="187"/>
    </row>
    <row r="6" spans="1:12" s="26" customFormat="1" ht="15.75" customHeight="1">
      <c r="A6" s="25"/>
      <c r="B6" s="189"/>
      <c r="C6" s="271"/>
      <c r="D6" s="189"/>
      <c r="E6" s="189"/>
      <c r="F6" s="189"/>
      <c r="G6" s="190"/>
      <c r="H6" s="322"/>
      <c r="I6" s="322"/>
      <c r="J6" s="217" t="s">
        <v>46</v>
      </c>
      <c r="K6" s="191"/>
      <c r="L6" s="191"/>
    </row>
    <row r="7" spans="1:12" s="26" customFormat="1" ht="15.75" customHeight="1">
      <c r="A7" s="339" t="s">
        <v>37</v>
      </c>
      <c r="B7" s="339" t="s">
        <v>38</v>
      </c>
      <c r="C7" s="334" t="s">
        <v>231</v>
      </c>
      <c r="D7" s="335"/>
      <c r="E7" s="335"/>
      <c r="F7" s="335"/>
      <c r="G7" s="336"/>
      <c r="H7" s="337" t="s">
        <v>288</v>
      </c>
      <c r="I7" s="341" t="s">
        <v>238</v>
      </c>
      <c r="J7" s="314" t="s">
        <v>233</v>
      </c>
      <c r="K7" s="191"/>
      <c r="L7" s="191"/>
    </row>
    <row r="8" spans="1:12" s="55" customFormat="1" ht="73.5" customHeight="1">
      <c r="A8" s="340"/>
      <c r="B8" s="340"/>
      <c r="C8" s="273" t="s">
        <v>230</v>
      </c>
      <c r="D8" s="274" t="s">
        <v>48</v>
      </c>
      <c r="E8" s="274" t="s">
        <v>49</v>
      </c>
      <c r="F8" s="141" t="s">
        <v>50</v>
      </c>
      <c r="G8" s="141" t="s">
        <v>51</v>
      </c>
      <c r="H8" s="338"/>
      <c r="I8" s="342"/>
      <c r="J8" s="315"/>
      <c r="K8" s="160" t="s">
        <v>222</v>
      </c>
      <c r="L8" s="160" t="s">
        <v>223</v>
      </c>
    </row>
    <row r="9" spans="1:12" s="64" customFormat="1" ht="15.75">
      <c r="A9" s="275">
        <v>1</v>
      </c>
      <c r="B9" s="275">
        <v>2</v>
      </c>
      <c r="C9" s="275">
        <v>3</v>
      </c>
      <c r="D9" s="276" t="s">
        <v>40</v>
      </c>
      <c r="E9" s="276" t="s">
        <v>41</v>
      </c>
      <c r="F9" s="276" t="s">
        <v>42</v>
      </c>
      <c r="G9" s="276" t="s">
        <v>232</v>
      </c>
      <c r="H9" s="277">
        <v>8</v>
      </c>
      <c r="I9" s="277">
        <v>9</v>
      </c>
      <c r="J9" s="278">
        <v>10</v>
      </c>
      <c r="K9" s="159"/>
      <c r="L9" s="159"/>
    </row>
    <row r="10" spans="1:12" s="56" customFormat="1" ht="18">
      <c r="A10" s="94" t="s">
        <v>105</v>
      </c>
      <c r="B10" s="105" t="s">
        <v>84</v>
      </c>
      <c r="C10" s="110" t="s">
        <v>58</v>
      </c>
      <c r="D10" s="94" t="s">
        <v>89</v>
      </c>
      <c r="E10" s="94"/>
      <c r="F10" s="94"/>
      <c r="G10" s="91"/>
      <c r="H10" s="251">
        <f>H11+H16+H36+H30+H33</f>
        <v>9591.1000000000022</v>
      </c>
      <c r="I10" s="251">
        <f>I11+I16+I36+I30+I33</f>
        <v>400</v>
      </c>
      <c r="J10" s="251">
        <f>J11+J16+J36+J30+J33</f>
        <v>9991.1000000000022</v>
      </c>
      <c r="K10" s="192"/>
      <c r="L10" s="192"/>
    </row>
    <row r="11" spans="1:12" s="56" customFormat="1" ht="31.5">
      <c r="A11" s="94" t="s">
        <v>47</v>
      </c>
      <c r="B11" s="105" t="s">
        <v>85</v>
      </c>
      <c r="C11" s="110" t="s">
        <v>58</v>
      </c>
      <c r="D11" s="91" t="s">
        <v>89</v>
      </c>
      <c r="E11" s="91" t="s">
        <v>90</v>
      </c>
      <c r="F11" s="91"/>
      <c r="G11" s="91"/>
      <c r="H11" s="252">
        <f>H12</f>
        <v>758.99999999999989</v>
      </c>
      <c r="I11" s="251">
        <f>I12</f>
        <v>0</v>
      </c>
      <c r="J11" s="252">
        <f>J12</f>
        <v>758.99999999999989</v>
      </c>
      <c r="K11" s="142"/>
      <c r="L11" s="142"/>
    </row>
    <row r="12" spans="1:12" s="56" customFormat="1" ht="18">
      <c r="A12" s="63"/>
      <c r="B12" s="222" t="s">
        <v>103</v>
      </c>
      <c r="C12" s="110" t="s">
        <v>58</v>
      </c>
      <c r="D12" s="110" t="s">
        <v>89</v>
      </c>
      <c r="E12" s="110" t="s">
        <v>90</v>
      </c>
      <c r="F12" s="91" t="s">
        <v>239</v>
      </c>
      <c r="G12" s="110"/>
      <c r="H12" s="253">
        <f>H13+H15+H14</f>
        <v>758.99999999999989</v>
      </c>
      <c r="I12" s="279">
        <f>I13+I14+I15</f>
        <v>0</v>
      </c>
      <c r="J12" s="253">
        <f>J13+J15+J14</f>
        <v>758.99999999999989</v>
      </c>
      <c r="K12" s="142"/>
      <c r="L12" s="142"/>
    </row>
    <row r="13" spans="1:12" s="56" customFormat="1" ht="18">
      <c r="A13" s="63"/>
      <c r="B13" s="223" t="s">
        <v>140</v>
      </c>
      <c r="C13" s="280">
        <v>801</v>
      </c>
      <c r="D13" s="99" t="s">
        <v>89</v>
      </c>
      <c r="E13" s="99" t="s">
        <v>90</v>
      </c>
      <c r="F13" s="62" t="s">
        <v>200</v>
      </c>
      <c r="G13" s="224" t="s">
        <v>91</v>
      </c>
      <c r="H13" s="254">
        <v>549.29999999999995</v>
      </c>
      <c r="I13" s="281">
        <f>J13-H13</f>
        <v>0</v>
      </c>
      <c r="J13" s="254">
        <v>549.29999999999995</v>
      </c>
      <c r="K13" s="142"/>
      <c r="L13" s="142"/>
    </row>
    <row r="14" spans="1:12" s="56" customFormat="1" ht="31.5">
      <c r="A14" s="63"/>
      <c r="B14" s="223" t="s">
        <v>240</v>
      </c>
      <c r="C14" s="280">
        <v>801</v>
      </c>
      <c r="D14" s="99" t="s">
        <v>89</v>
      </c>
      <c r="E14" s="99" t="s">
        <v>90</v>
      </c>
      <c r="F14" s="62" t="s">
        <v>241</v>
      </c>
      <c r="G14" s="224" t="s">
        <v>242</v>
      </c>
      <c r="H14" s="254">
        <v>32.9</v>
      </c>
      <c r="I14" s="281">
        <f t="shared" ref="I14:I15" si="0">J14-H14</f>
        <v>0</v>
      </c>
      <c r="J14" s="254">
        <v>32.9</v>
      </c>
      <c r="K14" s="192"/>
      <c r="L14" s="192"/>
    </row>
    <row r="15" spans="1:12" s="56" customFormat="1" ht="47.25">
      <c r="A15" s="63"/>
      <c r="B15" s="223" t="s">
        <v>141</v>
      </c>
      <c r="C15" s="280">
        <v>801</v>
      </c>
      <c r="D15" s="62" t="s">
        <v>89</v>
      </c>
      <c r="E15" s="62" t="s">
        <v>90</v>
      </c>
      <c r="F15" s="62" t="s">
        <v>200</v>
      </c>
      <c r="G15" s="225" t="s">
        <v>132</v>
      </c>
      <c r="H15" s="255">
        <v>176.8</v>
      </c>
      <c r="I15" s="281">
        <f t="shared" si="0"/>
        <v>0</v>
      </c>
      <c r="J15" s="255">
        <v>176.8</v>
      </c>
      <c r="K15" s="193"/>
      <c r="L15" s="193"/>
    </row>
    <row r="16" spans="1:12" s="56" customFormat="1" ht="47.25">
      <c r="A16" s="94" t="s">
        <v>243</v>
      </c>
      <c r="B16" s="95" t="s">
        <v>33</v>
      </c>
      <c r="C16" s="97">
        <v>801</v>
      </c>
      <c r="D16" s="91" t="s">
        <v>89</v>
      </c>
      <c r="E16" s="91" t="s">
        <v>92</v>
      </c>
      <c r="F16" s="91"/>
      <c r="G16" s="91"/>
      <c r="H16" s="252">
        <f>H17</f>
        <v>3080.2</v>
      </c>
      <c r="I16" s="251">
        <f>I17</f>
        <v>400</v>
      </c>
      <c r="J16" s="252">
        <f>J17</f>
        <v>3480.2</v>
      </c>
      <c r="K16" s="142"/>
      <c r="L16" s="142"/>
    </row>
    <row r="17" spans="1:25" s="56" customFormat="1" ht="31.5">
      <c r="A17" s="61"/>
      <c r="B17" s="105" t="s">
        <v>244</v>
      </c>
      <c r="C17" s="97">
        <v>801</v>
      </c>
      <c r="D17" s="91" t="s">
        <v>89</v>
      </c>
      <c r="E17" s="91" t="s">
        <v>92</v>
      </c>
      <c r="F17" s="91" t="s">
        <v>245</v>
      </c>
      <c r="G17" s="227"/>
      <c r="H17" s="256">
        <f>H18+H22</f>
        <v>3080.2</v>
      </c>
      <c r="I17" s="259">
        <f>I18+I22</f>
        <v>400</v>
      </c>
      <c r="J17" s="256">
        <f>J18+J22</f>
        <v>3480.2</v>
      </c>
      <c r="K17" s="142"/>
      <c r="L17" s="142"/>
    </row>
    <row r="18" spans="1:25" s="56" customFormat="1" ht="31.5">
      <c r="A18" s="63"/>
      <c r="B18" s="228" t="s">
        <v>128</v>
      </c>
      <c r="C18" s="97">
        <v>801</v>
      </c>
      <c r="D18" s="91" t="s">
        <v>89</v>
      </c>
      <c r="E18" s="91" t="s">
        <v>92</v>
      </c>
      <c r="F18" s="91" t="s">
        <v>246</v>
      </c>
      <c r="G18" s="227"/>
      <c r="H18" s="256">
        <f>H19+H20+H21</f>
        <v>569.29999999999995</v>
      </c>
      <c r="I18" s="259">
        <f>I19+I20+I21</f>
        <v>0</v>
      </c>
      <c r="J18" s="256">
        <f>J19+J20+J21</f>
        <v>569.29999999999995</v>
      </c>
      <c r="K18" s="193"/>
      <c r="L18" s="193"/>
      <c r="P18" s="57"/>
      <c r="Q18" s="57"/>
      <c r="R18" s="57"/>
      <c r="S18" s="57"/>
      <c r="T18" s="57"/>
      <c r="U18" s="57"/>
      <c r="V18" s="57"/>
      <c r="W18" s="57"/>
      <c r="X18" s="57"/>
      <c r="Y18" s="57"/>
    </row>
    <row r="19" spans="1:25" s="56" customFormat="1" ht="18">
      <c r="A19" s="63"/>
      <c r="B19" s="119" t="s">
        <v>140</v>
      </c>
      <c r="C19" s="280">
        <v>801</v>
      </c>
      <c r="D19" s="62" t="s">
        <v>89</v>
      </c>
      <c r="E19" s="62" t="s">
        <v>92</v>
      </c>
      <c r="F19" s="62" t="s">
        <v>215</v>
      </c>
      <c r="G19" s="225" t="s">
        <v>91</v>
      </c>
      <c r="H19" s="257">
        <v>408.4</v>
      </c>
      <c r="I19" s="257">
        <f>J19-H19</f>
        <v>0</v>
      </c>
      <c r="J19" s="257">
        <v>408.4</v>
      </c>
      <c r="K19" s="143"/>
      <c r="L19" s="143"/>
    </row>
    <row r="20" spans="1:25" s="56" customFormat="1" ht="31.5">
      <c r="A20" s="63"/>
      <c r="B20" s="119" t="s">
        <v>240</v>
      </c>
      <c r="C20" s="280">
        <v>801</v>
      </c>
      <c r="D20" s="62" t="s">
        <v>89</v>
      </c>
      <c r="E20" s="62" t="s">
        <v>92</v>
      </c>
      <c r="F20" s="62" t="s">
        <v>247</v>
      </c>
      <c r="G20" s="225" t="s">
        <v>242</v>
      </c>
      <c r="H20" s="257">
        <v>26.9</v>
      </c>
      <c r="I20" s="257">
        <f t="shared" ref="I20:I29" si="1">J20-H20</f>
        <v>0</v>
      </c>
      <c r="J20" s="257">
        <v>26.9</v>
      </c>
      <c r="K20" s="142"/>
      <c r="L20" s="143"/>
    </row>
    <row r="21" spans="1:25" s="56" customFormat="1" ht="47.25">
      <c r="A21" s="63"/>
      <c r="B21" s="119" t="s">
        <v>141</v>
      </c>
      <c r="C21" s="280">
        <v>801</v>
      </c>
      <c r="D21" s="62" t="s">
        <v>89</v>
      </c>
      <c r="E21" s="62" t="s">
        <v>92</v>
      </c>
      <c r="F21" s="62" t="s">
        <v>215</v>
      </c>
      <c r="G21" s="225" t="s">
        <v>132</v>
      </c>
      <c r="H21" s="257">
        <v>134</v>
      </c>
      <c r="I21" s="257">
        <f t="shared" si="1"/>
        <v>0</v>
      </c>
      <c r="J21" s="257">
        <v>134</v>
      </c>
      <c r="K21" s="142"/>
      <c r="L21" s="143"/>
    </row>
    <row r="22" spans="1:25" s="56" customFormat="1" ht="31.5">
      <c r="A22" s="63"/>
      <c r="B22" s="228" t="s">
        <v>129</v>
      </c>
      <c r="C22" s="282">
        <v>801</v>
      </c>
      <c r="D22" s="91" t="s">
        <v>89</v>
      </c>
      <c r="E22" s="91" t="s">
        <v>92</v>
      </c>
      <c r="F22" s="91" t="s">
        <v>248</v>
      </c>
      <c r="G22" s="227"/>
      <c r="H22" s="258">
        <f>H23+H24+H25+H28+H27+H29+H26</f>
        <v>2510.9</v>
      </c>
      <c r="I22" s="259">
        <f t="shared" si="1"/>
        <v>400</v>
      </c>
      <c r="J22" s="258">
        <f>J23+J24+J25+J28+J27+J29+J26</f>
        <v>2910.9</v>
      </c>
      <c r="K22" s="142"/>
      <c r="L22" s="142"/>
    </row>
    <row r="23" spans="1:25" s="56" customFormat="1" ht="31.5">
      <c r="A23" s="63"/>
      <c r="B23" s="156" t="s">
        <v>171</v>
      </c>
      <c r="C23" s="218">
        <v>801</v>
      </c>
      <c r="D23" s="62" t="s">
        <v>89</v>
      </c>
      <c r="E23" s="62" t="s">
        <v>92</v>
      </c>
      <c r="F23" s="62" t="s">
        <v>225</v>
      </c>
      <c r="G23" s="225" t="s">
        <v>93</v>
      </c>
      <c r="H23" s="257">
        <v>100</v>
      </c>
      <c r="I23" s="257">
        <f t="shared" si="1"/>
        <v>0</v>
      </c>
      <c r="J23" s="257">
        <v>100</v>
      </c>
      <c r="K23" s="142"/>
      <c r="L23" s="143"/>
    </row>
    <row r="24" spans="1:25" s="56" customFormat="1" ht="18">
      <c r="A24" s="63"/>
      <c r="B24" s="156" t="s">
        <v>326</v>
      </c>
      <c r="C24" s="218">
        <v>801</v>
      </c>
      <c r="D24" s="62" t="s">
        <v>89</v>
      </c>
      <c r="E24" s="62" t="s">
        <v>92</v>
      </c>
      <c r="F24" s="62" t="s">
        <v>249</v>
      </c>
      <c r="G24" s="225" t="s">
        <v>217</v>
      </c>
      <c r="H24" s="257">
        <v>50</v>
      </c>
      <c r="I24" s="257">
        <f t="shared" si="1"/>
        <v>0</v>
      </c>
      <c r="J24" s="257">
        <v>50</v>
      </c>
      <c r="K24" s="142"/>
      <c r="L24" s="143"/>
    </row>
    <row r="25" spans="1:25" s="56" customFormat="1" ht="31.5">
      <c r="A25" s="63"/>
      <c r="B25" s="156" t="s">
        <v>172</v>
      </c>
      <c r="C25" s="218">
        <v>801</v>
      </c>
      <c r="D25" s="62" t="s">
        <v>89</v>
      </c>
      <c r="E25" s="62" t="s">
        <v>92</v>
      </c>
      <c r="F25" s="62" t="s">
        <v>250</v>
      </c>
      <c r="G25" s="225">
        <v>244</v>
      </c>
      <c r="H25" s="257">
        <v>500</v>
      </c>
      <c r="I25" s="257">
        <f t="shared" si="1"/>
        <v>700</v>
      </c>
      <c r="J25" s="257">
        <v>1200</v>
      </c>
      <c r="K25" s="142"/>
      <c r="L25" s="142"/>
    </row>
    <row r="26" spans="1:25" s="56" customFormat="1" ht="31.5">
      <c r="A26" s="63"/>
      <c r="B26" s="156" t="s">
        <v>338</v>
      </c>
      <c r="C26" s="218">
        <v>801</v>
      </c>
      <c r="D26" s="62" t="s">
        <v>89</v>
      </c>
      <c r="E26" s="62" t="s">
        <v>92</v>
      </c>
      <c r="F26" s="62" t="s">
        <v>250</v>
      </c>
      <c r="G26" s="225" t="s">
        <v>339</v>
      </c>
      <c r="H26" s="257">
        <v>1700</v>
      </c>
      <c r="I26" s="257">
        <f t="shared" si="1"/>
        <v>-300</v>
      </c>
      <c r="J26" s="257">
        <v>1400</v>
      </c>
      <c r="K26" s="142"/>
      <c r="L26" s="142"/>
    </row>
    <row r="27" spans="1:25" s="56" customFormat="1" ht="31.5">
      <c r="A27" s="63"/>
      <c r="B27" s="156" t="s">
        <v>172</v>
      </c>
      <c r="C27" s="218">
        <v>801</v>
      </c>
      <c r="D27" s="62" t="s">
        <v>89</v>
      </c>
      <c r="E27" s="62" t="s">
        <v>92</v>
      </c>
      <c r="F27" s="62" t="s">
        <v>216</v>
      </c>
      <c r="G27" s="225">
        <v>244</v>
      </c>
      <c r="H27" s="257">
        <v>4.9000000000000004</v>
      </c>
      <c r="I27" s="257">
        <f t="shared" si="1"/>
        <v>0</v>
      </c>
      <c r="J27" s="257">
        <v>4.9000000000000004</v>
      </c>
      <c r="K27" s="142"/>
      <c r="L27" s="143"/>
    </row>
    <row r="28" spans="1:25" s="56" customFormat="1" ht="33" customHeight="1">
      <c r="A28" s="63"/>
      <c r="B28" s="119" t="s">
        <v>86</v>
      </c>
      <c r="C28" s="218">
        <v>801</v>
      </c>
      <c r="D28" s="62" t="s">
        <v>89</v>
      </c>
      <c r="E28" s="62" t="s">
        <v>92</v>
      </c>
      <c r="F28" s="62" t="s">
        <v>213</v>
      </c>
      <c r="G28" s="225">
        <v>851</v>
      </c>
      <c r="H28" s="257">
        <v>100</v>
      </c>
      <c r="I28" s="257">
        <f t="shared" si="1"/>
        <v>0</v>
      </c>
      <c r="J28" s="257">
        <v>100</v>
      </c>
      <c r="K28" s="142"/>
      <c r="L28" s="142"/>
    </row>
    <row r="29" spans="1:25" s="56" customFormat="1" ht="27" customHeight="1">
      <c r="A29" s="63"/>
      <c r="B29" s="119" t="s">
        <v>126</v>
      </c>
      <c r="C29" s="218">
        <v>801</v>
      </c>
      <c r="D29" s="62" t="s">
        <v>89</v>
      </c>
      <c r="E29" s="62" t="s">
        <v>92</v>
      </c>
      <c r="F29" s="62" t="s">
        <v>224</v>
      </c>
      <c r="G29" s="225" t="s">
        <v>127</v>
      </c>
      <c r="H29" s="257">
        <v>56</v>
      </c>
      <c r="I29" s="257">
        <f t="shared" si="1"/>
        <v>0</v>
      </c>
      <c r="J29" s="257">
        <v>56</v>
      </c>
      <c r="K29" s="142"/>
      <c r="L29" s="143"/>
    </row>
    <row r="30" spans="1:25" s="56" customFormat="1" ht="42" customHeight="1">
      <c r="A30" s="94" t="s">
        <v>251</v>
      </c>
      <c r="B30" s="231" t="s">
        <v>257</v>
      </c>
      <c r="C30" s="218">
        <v>801</v>
      </c>
      <c r="D30" s="91" t="s">
        <v>89</v>
      </c>
      <c r="E30" s="91" t="s">
        <v>195</v>
      </c>
      <c r="F30" s="62"/>
      <c r="G30" s="62"/>
      <c r="H30" s="252">
        <f t="shared" ref="H30:J31" si="2">H31</f>
        <v>0.2</v>
      </c>
      <c r="I30" s="251">
        <f t="shared" si="2"/>
        <v>0</v>
      </c>
      <c r="J30" s="252">
        <f t="shared" si="2"/>
        <v>0.2</v>
      </c>
      <c r="K30" s="142"/>
      <c r="L30" s="143"/>
    </row>
    <row r="31" spans="1:25" s="56" customFormat="1" ht="39" customHeight="1">
      <c r="A31" s="232"/>
      <c r="B31" s="74" t="s">
        <v>258</v>
      </c>
      <c r="C31" s="218">
        <v>801</v>
      </c>
      <c r="D31" s="91" t="s">
        <v>89</v>
      </c>
      <c r="E31" s="91" t="s">
        <v>195</v>
      </c>
      <c r="F31" s="91" t="s">
        <v>259</v>
      </c>
      <c r="G31" s="91"/>
      <c r="H31" s="252">
        <f t="shared" si="2"/>
        <v>0.2</v>
      </c>
      <c r="I31" s="251">
        <f t="shared" si="2"/>
        <v>0</v>
      </c>
      <c r="J31" s="252">
        <f t="shared" si="2"/>
        <v>0.2</v>
      </c>
      <c r="K31" s="142"/>
      <c r="L31" s="143"/>
    </row>
    <row r="32" spans="1:25" s="56" customFormat="1" ht="21" customHeight="1">
      <c r="A32" s="232"/>
      <c r="B32" s="119" t="s">
        <v>117</v>
      </c>
      <c r="C32" s="218">
        <v>801</v>
      </c>
      <c r="D32" s="62" t="s">
        <v>89</v>
      </c>
      <c r="E32" s="62" t="s">
        <v>195</v>
      </c>
      <c r="F32" s="62" t="s">
        <v>259</v>
      </c>
      <c r="G32" s="233" t="s">
        <v>102</v>
      </c>
      <c r="H32" s="255">
        <v>0.2</v>
      </c>
      <c r="I32" s="257">
        <f>J32-H32</f>
        <v>0</v>
      </c>
      <c r="J32" s="255">
        <v>0.2</v>
      </c>
      <c r="K32" s="192"/>
      <c r="L32" s="192"/>
    </row>
    <row r="33" spans="1:25" s="56" customFormat="1" ht="18">
      <c r="A33" s="94" t="s">
        <v>256</v>
      </c>
      <c r="B33" s="234" t="s">
        <v>190</v>
      </c>
      <c r="C33" s="205">
        <v>801</v>
      </c>
      <c r="D33" s="91" t="s">
        <v>89</v>
      </c>
      <c r="E33" s="91" t="s">
        <v>100</v>
      </c>
      <c r="F33" s="235"/>
      <c r="G33" s="236"/>
      <c r="H33" s="260">
        <f t="shared" ref="H33:J34" si="3">H34</f>
        <v>60</v>
      </c>
      <c r="I33" s="251">
        <f t="shared" si="3"/>
        <v>0</v>
      </c>
      <c r="J33" s="260">
        <f t="shared" si="3"/>
        <v>60</v>
      </c>
      <c r="K33" s="143"/>
      <c r="L33" s="162"/>
    </row>
    <row r="34" spans="1:25" s="56" customFormat="1" ht="18">
      <c r="A34" s="63"/>
      <c r="B34" s="237" t="s">
        <v>226</v>
      </c>
      <c r="C34" s="205">
        <v>801</v>
      </c>
      <c r="D34" s="91" t="s">
        <v>89</v>
      </c>
      <c r="E34" s="91" t="s">
        <v>100</v>
      </c>
      <c r="F34" s="235" t="s">
        <v>204</v>
      </c>
      <c r="G34" s="238"/>
      <c r="H34" s="261">
        <f t="shared" si="3"/>
        <v>60</v>
      </c>
      <c r="I34" s="251">
        <f t="shared" si="3"/>
        <v>0</v>
      </c>
      <c r="J34" s="261">
        <f t="shared" si="3"/>
        <v>60</v>
      </c>
      <c r="K34" s="192"/>
      <c r="L34" s="192"/>
    </row>
    <row r="35" spans="1:25" s="56" customFormat="1" ht="18">
      <c r="A35" s="63"/>
      <c r="B35" s="239" t="s">
        <v>227</v>
      </c>
      <c r="C35" s="218">
        <v>801</v>
      </c>
      <c r="D35" s="240" t="s">
        <v>89</v>
      </c>
      <c r="E35" s="240" t="s">
        <v>100</v>
      </c>
      <c r="F35" s="241" t="s">
        <v>204</v>
      </c>
      <c r="G35" s="242" t="s">
        <v>189</v>
      </c>
      <c r="H35" s="262">
        <v>60</v>
      </c>
      <c r="I35" s="298">
        <f>J35-H35</f>
        <v>0</v>
      </c>
      <c r="J35" s="262">
        <v>60</v>
      </c>
      <c r="K35" s="192"/>
      <c r="L35" s="192"/>
    </row>
    <row r="36" spans="1:25" s="56" customFormat="1" ht="18">
      <c r="A36" s="94" t="s">
        <v>344</v>
      </c>
      <c r="B36" s="229" t="s">
        <v>32</v>
      </c>
      <c r="C36" s="205">
        <v>801</v>
      </c>
      <c r="D36" s="91" t="s">
        <v>89</v>
      </c>
      <c r="E36" s="91" t="s">
        <v>94</v>
      </c>
      <c r="F36" s="91"/>
      <c r="G36" s="230"/>
      <c r="H36" s="252">
        <f>H37+H43</f>
        <v>5691.7000000000007</v>
      </c>
      <c r="I36" s="259">
        <f t="shared" ref="I36:I37" si="4">J36-H36</f>
        <v>0</v>
      </c>
      <c r="J36" s="252">
        <f>J37+J43</f>
        <v>5691.7000000000007</v>
      </c>
      <c r="K36" s="192"/>
      <c r="L36" s="192"/>
    </row>
    <row r="37" spans="1:25" s="57" customFormat="1" ht="31.5">
      <c r="A37" s="63"/>
      <c r="B37" s="105" t="s">
        <v>244</v>
      </c>
      <c r="C37" s="205">
        <v>801</v>
      </c>
      <c r="D37" s="91" t="s">
        <v>89</v>
      </c>
      <c r="E37" s="91" t="s">
        <v>94</v>
      </c>
      <c r="F37" s="91" t="s">
        <v>245</v>
      </c>
      <c r="G37" s="227"/>
      <c r="H37" s="256">
        <f>H38</f>
        <v>4658.4000000000005</v>
      </c>
      <c r="I37" s="259">
        <f t="shared" si="4"/>
        <v>0</v>
      </c>
      <c r="J37" s="256">
        <f>J38</f>
        <v>4658.4000000000005</v>
      </c>
      <c r="K37" s="196"/>
      <c r="L37" s="196"/>
      <c r="P37" s="56"/>
      <c r="Q37" s="56"/>
      <c r="R37" s="56"/>
      <c r="S37" s="56"/>
      <c r="T37" s="56"/>
      <c r="U37" s="56"/>
      <c r="V37" s="56"/>
      <c r="W37" s="56"/>
      <c r="X37" s="56"/>
      <c r="Y37" s="56"/>
    </row>
    <row r="38" spans="1:25" s="56" customFormat="1" ht="36" customHeight="1">
      <c r="A38" s="63"/>
      <c r="B38" s="228" t="s">
        <v>128</v>
      </c>
      <c r="C38" s="205">
        <v>801</v>
      </c>
      <c r="D38" s="91" t="s">
        <v>89</v>
      </c>
      <c r="E38" s="91" t="s">
        <v>94</v>
      </c>
      <c r="F38" s="91" t="s">
        <v>252</v>
      </c>
      <c r="G38" s="227"/>
      <c r="H38" s="256">
        <f>H39+H40+H41+H42</f>
        <v>4658.4000000000005</v>
      </c>
      <c r="I38" s="259">
        <f>J38-H38</f>
        <v>0</v>
      </c>
      <c r="J38" s="256">
        <f>J39+J40+J41+J42</f>
        <v>4658.4000000000005</v>
      </c>
      <c r="K38" s="192"/>
      <c r="L38" s="192"/>
    </row>
    <row r="39" spans="1:25" s="56" customFormat="1" ht="18">
      <c r="A39" s="63"/>
      <c r="B39" s="119" t="s">
        <v>140</v>
      </c>
      <c r="C39" s="218">
        <v>801</v>
      </c>
      <c r="D39" s="62" t="s">
        <v>89</v>
      </c>
      <c r="E39" s="62" t="s">
        <v>94</v>
      </c>
      <c r="F39" s="62" t="s">
        <v>215</v>
      </c>
      <c r="G39" s="225" t="s">
        <v>91</v>
      </c>
      <c r="H39" s="255">
        <v>942.5</v>
      </c>
      <c r="I39" s="257">
        <f>J39-H39</f>
        <v>0</v>
      </c>
      <c r="J39" s="255">
        <v>942.5</v>
      </c>
      <c r="K39" s="142"/>
      <c r="L39" s="142"/>
    </row>
    <row r="40" spans="1:25" s="56" customFormat="1" ht="46.5" customHeight="1">
      <c r="A40" s="63"/>
      <c r="B40" s="119" t="s">
        <v>141</v>
      </c>
      <c r="C40" s="218">
        <v>801</v>
      </c>
      <c r="D40" s="62" t="s">
        <v>89</v>
      </c>
      <c r="E40" s="62" t="s">
        <v>94</v>
      </c>
      <c r="F40" s="62" t="s">
        <v>215</v>
      </c>
      <c r="G40" s="225" t="s">
        <v>132</v>
      </c>
      <c r="H40" s="255">
        <v>300.7</v>
      </c>
      <c r="I40" s="257">
        <f t="shared" ref="I40:I42" si="5">J40-H40</f>
        <v>0</v>
      </c>
      <c r="J40" s="255">
        <v>300.7</v>
      </c>
      <c r="K40" s="142"/>
      <c r="L40" s="142"/>
    </row>
    <row r="41" spans="1:25" s="56" customFormat="1" ht="18" hidden="1">
      <c r="A41" s="63"/>
      <c r="B41" s="119" t="s">
        <v>140</v>
      </c>
      <c r="C41" s="218">
        <v>801</v>
      </c>
      <c r="D41" s="62" t="s">
        <v>89</v>
      </c>
      <c r="E41" s="62" t="s">
        <v>94</v>
      </c>
      <c r="F41" s="62" t="s">
        <v>215</v>
      </c>
      <c r="G41" s="225" t="s">
        <v>104</v>
      </c>
      <c r="H41" s="255">
        <v>2399.6</v>
      </c>
      <c r="I41" s="257">
        <f t="shared" si="5"/>
        <v>0</v>
      </c>
      <c r="J41" s="255">
        <v>2399.6</v>
      </c>
      <c r="K41" s="142"/>
      <c r="L41" s="143"/>
      <c r="Y41" s="194"/>
    </row>
    <row r="42" spans="1:25" s="56" customFormat="1" ht="47.25" hidden="1">
      <c r="A42" s="63"/>
      <c r="B42" s="119" t="s">
        <v>141</v>
      </c>
      <c r="C42" s="218">
        <v>801</v>
      </c>
      <c r="D42" s="62" t="s">
        <v>89</v>
      </c>
      <c r="E42" s="62" t="s">
        <v>94</v>
      </c>
      <c r="F42" s="62" t="s">
        <v>215</v>
      </c>
      <c r="G42" s="225" t="s">
        <v>134</v>
      </c>
      <c r="H42" s="255">
        <v>1015.6</v>
      </c>
      <c r="I42" s="257">
        <f t="shared" si="5"/>
        <v>0</v>
      </c>
      <c r="J42" s="255">
        <v>1015.6</v>
      </c>
      <c r="K42" s="142"/>
      <c r="L42" s="143"/>
      <c r="P42" s="57"/>
      <c r="Q42" s="57"/>
      <c r="R42" s="57"/>
      <c r="S42" s="57"/>
      <c r="T42" s="57"/>
      <c r="U42" s="57"/>
      <c r="V42" s="57"/>
      <c r="W42" s="57"/>
      <c r="X42" s="57"/>
      <c r="Y42" s="57"/>
    </row>
    <row r="43" spans="1:25" s="56" customFormat="1" ht="33.6" customHeight="1">
      <c r="A43" s="63"/>
      <c r="B43" s="228" t="s">
        <v>129</v>
      </c>
      <c r="C43" s="205">
        <v>801</v>
      </c>
      <c r="D43" s="91" t="s">
        <v>89</v>
      </c>
      <c r="E43" s="91" t="s">
        <v>94</v>
      </c>
      <c r="F43" s="91" t="s">
        <v>248</v>
      </c>
      <c r="G43" s="227"/>
      <c r="H43" s="259">
        <f>H44+H45+H46+H47+H49+H48+H50</f>
        <v>1033.3</v>
      </c>
      <c r="I43" s="259">
        <f>I44+I45+I46+I47+I48+I49+I50</f>
        <v>0</v>
      </c>
      <c r="J43" s="259">
        <f>J44+J45+J46+J47+J49+J48+J50</f>
        <v>1033.3</v>
      </c>
      <c r="K43" s="142"/>
      <c r="L43" s="142"/>
      <c r="P43" s="57"/>
      <c r="Q43" s="57"/>
      <c r="R43" s="57"/>
      <c r="S43" s="57"/>
      <c r="T43" s="57"/>
      <c r="U43" s="57"/>
      <c r="V43" s="57"/>
      <c r="W43" s="57"/>
      <c r="X43" s="57"/>
      <c r="Y43" s="57"/>
    </row>
    <row r="44" spans="1:25" s="56" customFormat="1" ht="31.5">
      <c r="A44" s="63"/>
      <c r="B44" s="156" t="s">
        <v>172</v>
      </c>
      <c r="C44" s="218">
        <v>801</v>
      </c>
      <c r="D44" s="62" t="s">
        <v>89</v>
      </c>
      <c r="E44" s="62" t="s">
        <v>94</v>
      </c>
      <c r="F44" s="62" t="s">
        <v>214</v>
      </c>
      <c r="G44" s="225">
        <v>244</v>
      </c>
      <c r="H44" s="257">
        <v>0</v>
      </c>
      <c r="I44" s="257">
        <f>J44-H44</f>
        <v>0</v>
      </c>
      <c r="J44" s="257">
        <v>0</v>
      </c>
      <c r="K44" s="142"/>
      <c r="L44" s="143"/>
    </row>
    <row r="45" spans="1:25" s="56" customFormat="1" ht="52.15" customHeight="1">
      <c r="A45" s="63"/>
      <c r="B45" s="156" t="s">
        <v>172</v>
      </c>
      <c r="C45" s="218">
        <v>801</v>
      </c>
      <c r="D45" s="62" t="s">
        <v>89</v>
      </c>
      <c r="E45" s="62" t="s">
        <v>94</v>
      </c>
      <c r="F45" s="62" t="s">
        <v>253</v>
      </c>
      <c r="G45" s="225">
        <v>244</v>
      </c>
      <c r="H45" s="257">
        <v>250</v>
      </c>
      <c r="I45" s="257">
        <f t="shared" ref="I45:I49" si="6">J45-H45</f>
        <v>0</v>
      </c>
      <c r="J45" s="257">
        <v>250</v>
      </c>
      <c r="K45" s="142"/>
      <c r="L45" s="143"/>
    </row>
    <row r="46" spans="1:25" s="56" customFormat="1" ht="31.5">
      <c r="A46" s="63"/>
      <c r="B46" s="156" t="s">
        <v>172</v>
      </c>
      <c r="C46" s="218">
        <v>801</v>
      </c>
      <c r="D46" s="62" t="s">
        <v>89</v>
      </c>
      <c r="E46" s="62" t="s">
        <v>94</v>
      </c>
      <c r="F46" s="62" t="s">
        <v>216</v>
      </c>
      <c r="G46" s="225">
        <v>244</v>
      </c>
      <c r="H46" s="257">
        <v>293.8</v>
      </c>
      <c r="I46" s="257">
        <f t="shared" si="6"/>
        <v>0</v>
      </c>
      <c r="J46" s="257">
        <v>293.8</v>
      </c>
      <c r="K46" s="192"/>
      <c r="L46" s="192"/>
      <c r="P46" s="57"/>
      <c r="Q46" s="57"/>
      <c r="R46" s="57"/>
      <c r="S46" s="57"/>
      <c r="T46" s="57"/>
      <c r="U46" s="57"/>
      <c r="V46" s="57"/>
      <c r="W46" s="57"/>
      <c r="X46" s="57"/>
      <c r="Y46" s="57"/>
    </row>
    <row r="47" spans="1:25" s="56" customFormat="1" ht="31.5">
      <c r="A47" s="63"/>
      <c r="B47" s="156" t="s">
        <v>172</v>
      </c>
      <c r="C47" s="218">
        <v>801</v>
      </c>
      <c r="D47" s="62" t="s">
        <v>89</v>
      </c>
      <c r="E47" s="62" t="s">
        <v>94</v>
      </c>
      <c r="F47" s="62" t="s">
        <v>254</v>
      </c>
      <c r="G47" s="225">
        <v>244</v>
      </c>
      <c r="H47" s="257">
        <v>250</v>
      </c>
      <c r="I47" s="257">
        <f t="shared" si="6"/>
        <v>0</v>
      </c>
      <c r="J47" s="257">
        <v>250</v>
      </c>
      <c r="K47" s="143"/>
      <c r="L47" s="162"/>
    </row>
    <row r="48" spans="1:25" s="56" customFormat="1" ht="31.5">
      <c r="A48" s="63"/>
      <c r="B48" s="156" t="s">
        <v>172</v>
      </c>
      <c r="C48" s="218">
        <v>801</v>
      </c>
      <c r="D48" s="62" t="s">
        <v>89</v>
      </c>
      <c r="E48" s="62" t="s">
        <v>94</v>
      </c>
      <c r="F48" s="62" t="s">
        <v>250</v>
      </c>
      <c r="G48" s="62">
        <v>244</v>
      </c>
      <c r="H48" s="257">
        <v>200</v>
      </c>
      <c r="I48" s="257">
        <v>0</v>
      </c>
      <c r="J48" s="257">
        <v>200</v>
      </c>
      <c r="K48" s="180"/>
      <c r="L48" s="180"/>
      <c r="P48" s="57"/>
      <c r="Q48" s="57"/>
      <c r="R48" s="57"/>
      <c r="S48" s="57"/>
      <c r="T48" s="57"/>
      <c r="U48" s="57"/>
      <c r="V48" s="57"/>
      <c r="W48" s="57"/>
      <c r="X48" s="57"/>
      <c r="Y48" s="57"/>
    </row>
    <row r="49" spans="1:25" s="56" customFormat="1" ht="18">
      <c r="A49" s="63"/>
      <c r="B49" s="75" t="s">
        <v>125</v>
      </c>
      <c r="C49" s="218">
        <v>801</v>
      </c>
      <c r="D49" s="62" t="s">
        <v>89</v>
      </c>
      <c r="E49" s="62" t="s">
        <v>94</v>
      </c>
      <c r="F49" s="62" t="s">
        <v>213</v>
      </c>
      <c r="G49" s="62">
        <v>852</v>
      </c>
      <c r="H49" s="257">
        <v>20</v>
      </c>
      <c r="I49" s="257">
        <f t="shared" si="6"/>
        <v>0</v>
      </c>
      <c r="J49" s="257">
        <v>20</v>
      </c>
      <c r="K49" s="192"/>
      <c r="L49" s="192"/>
      <c r="P49" s="57"/>
      <c r="Q49" s="57"/>
      <c r="R49" s="57"/>
      <c r="S49" s="57"/>
      <c r="T49" s="57"/>
      <c r="U49" s="57"/>
      <c r="V49" s="57"/>
      <c r="W49" s="57"/>
      <c r="X49" s="57"/>
      <c r="Y49" s="57"/>
    </row>
    <row r="50" spans="1:25" s="56" customFormat="1" ht="31.5">
      <c r="A50" s="63"/>
      <c r="B50" s="156" t="s">
        <v>172</v>
      </c>
      <c r="C50" s="218">
        <v>801</v>
      </c>
      <c r="D50" s="62" t="s">
        <v>89</v>
      </c>
      <c r="E50" s="62" t="s">
        <v>94</v>
      </c>
      <c r="F50" s="62" t="s">
        <v>255</v>
      </c>
      <c r="G50" s="62">
        <v>244</v>
      </c>
      <c r="H50" s="257">
        <v>19.5</v>
      </c>
      <c r="I50" s="257">
        <f>J50-H50</f>
        <v>0</v>
      </c>
      <c r="J50" s="257">
        <v>19.5</v>
      </c>
      <c r="K50" s="143"/>
      <c r="L50" s="143"/>
      <c r="P50" s="57"/>
      <c r="Q50" s="57"/>
      <c r="R50" s="57"/>
      <c r="S50" s="57"/>
      <c r="T50" s="57"/>
      <c r="U50" s="57"/>
      <c r="V50" s="57"/>
      <c r="W50" s="57"/>
      <c r="X50" s="57"/>
      <c r="Y50" s="57"/>
    </row>
    <row r="51" spans="1:25" s="56" customFormat="1" ht="18">
      <c r="A51" s="94" t="s">
        <v>106</v>
      </c>
      <c r="B51" s="105" t="s">
        <v>159</v>
      </c>
      <c r="C51" s="205">
        <v>801</v>
      </c>
      <c r="D51" s="91" t="s">
        <v>90</v>
      </c>
      <c r="E51" s="91"/>
      <c r="F51" s="91"/>
      <c r="G51" s="227"/>
      <c r="H51" s="256">
        <f>H52</f>
        <v>191.3</v>
      </c>
      <c r="I51" s="259">
        <f>J51-H51</f>
        <v>1.3999999999999773</v>
      </c>
      <c r="J51" s="256">
        <f>J52</f>
        <v>192.7</v>
      </c>
      <c r="K51" s="143"/>
      <c r="L51" s="143"/>
      <c r="P51" s="57"/>
      <c r="Q51" s="57"/>
      <c r="R51" s="57"/>
      <c r="S51" s="57"/>
      <c r="T51" s="57"/>
      <c r="U51" s="57"/>
      <c r="V51" s="57"/>
      <c r="W51" s="57"/>
      <c r="X51" s="57"/>
      <c r="Y51" s="57"/>
    </row>
    <row r="52" spans="1:25" s="56" customFormat="1" ht="18">
      <c r="A52" s="94" t="s">
        <v>108</v>
      </c>
      <c r="B52" s="105" t="s">
        <v>166</v>
      </c>
      <c r="C52" s="205">
        <v>801</v>
      </c>
      <c r="D52" s="91" t="s">
        <v>90</v>
      </c>
      <c r="E52" s="91" t="s">
        <v>95</v>
      </c>
      <c r="F52" s="62"/>
      <c r="G52" s="225"/>
      <c r="H52" s="256">
        <f t="shared" ref="H52:J52" si="7">H53</f>
        <v>191.3</v>
      </c>
      <c r="I52" s="256">
        <f t="shared" si="7"/>
        <v>1.3999999999999986</v>
      </c>
      <c r="J52" s="256">
        <f t="shared" si="7"/>
        <v>192.7</v>
      </c>
      <c r="K52" s="143"/>
      <c r="L52" s="143"/>
    </row>
    <row r="53" spans="1:25" s="56" customFormat="1" ht="31.5">
      <c r="A53" s="63"/>
      <c r="B53" s="105" t="s">
        <v>260</v>
      </c>
      <c r="C53" s="205">
        <v>801</v>
      </c>
      <c r="D53" s="91" t="s">
        <v>90</v>
      </c>
      <c r="E53" s="91" t="s">
        <v>95</v>
      </c>
      <c r="F53" s="91" t="s">
        <v>261</v>
      </c>
      <c r="G53" s="227"/>
      <c r="H53" s="256">
        <f>H54+H55</f>
        <v>191.3</v>
      </c>
      <c r="I53" s="259">
        <f>I54+I55</f>
        <v>1.3999999999999986</v>
      </c>
      <c r="J53" s="256">
        <f>J54+J55</f>
        <v>192.7</v>
      </c>
      <c r="K53" s="192"/>
      <c r="L53" s="192"/>
    </row>
    <row r="54" spans="1:25" s="56" customFormat="1" ht="18">
      <c r="A54" s="63"/>
      <c r="B54" s="119" t="s">
        <v>140</v>
      </c>
      <c r="C54" s="218">
        <v>801</v>
      </c>
      <c r="D54" s="62" t="s">
        <v>90</v>
      </c>
      <c r="E54" s="62" t="s">
        <v>95</v>
      </c>
      <c r="F54" s="62" t="s">
        <v>261</v>
      </c>
      <c r="G54" s="225" t="s">
        <v>91</v>
      </c>
      <c r="H54" s="255">
        <v>146.9</v>
      </c>
      <c r="I54" s="257">
        <f>J54-H54</f>
        <v>1.0999999999999943</v>
      </c>
      <c r="J54" s="255">
        <v>148</v>
      </c>
      <c r="K54" s="143"/>
      <c r="L54" s="162"/>
    </row>
    <row r="55" spans="1:25" s="56" customFormat="1" ht="47.25">
      <c r="A55" s="63"/>
      <c r="B55" s="119" t="s">
        <v>141</v>
      </c>
      <c r="C55" s="218">
        <v>801</v>
      </c>
      <c r="D55" s="62" t="s">
        <v>90</v>
      </c>
      <c r="E55" s="62" t="s">
        <v>95</v>
      </c>
      <c r="F55" s="62" t="s">
        <v>261</v>
      </c>
      <c r="G55" s="225" t="s">
        <v>132</v>
      </c>
      <c r="H55" s="255">
        <v>44.4</v>
      </c>
      <c r="I55" s="257">
        <f>J55-H55</f>
        <v>0.30000000000000426</v>
      </c>
      <c r="J55" s="255">
        <v>44.7</v>
      </c>
      <c r="K55" s="180"/>
      <c r="L55" s="180"/>
    </row>
    <row r="56" spans="1:25" s="56" customFormat="1" ht="18">
      <c r="A56" s="94" t="s">
        <v>110</v>
      </c>
      <c r="B56" s="229" t="s">
        <v>107</v>
      </c>
      <c r="C56" s="205">
        <v>801</v>
      </c>
      <c r="D56" s="91" t="s">
        <v>95</v>
      </c>
      <c r="E56" s="91"/>
      <c r="F56" s="91"/>
      <c r="G56" s="230"/>
      <c r="H56" s="252">
        <f>H57+H61+H65</f>
        <v>360.8</v>
      </c>
      <c r="I56" s="251">
        <f>J56-H56</f>
        <v>55</v>
      </c>
      <c r="J56" s="252">
        <f>J57+J61+J65</f>
        <v>415.8</v>
      </c>
      <c r="K56" s="192"/>
      <c r="L56" s="192"/>
      <c r="P56" s="57"/>
      <c r="Q56" s="57"/>
      <c r="R56" s="57"/>
      <c r="S56" s="57"/>
      <c r="T56" s="57"/>
      <c r="U56" s="57"/>
      <c r="V56" s="57"/>
      <c r="W56" s="57"/>
      <c r="X56" s="57"/>
      <c r="Y56" s="57"/>
    </row>
    <row r="57" spans="1:25" s="56" customFormat="1" ht="47.25">
      <c r="A57" s="94" t="s">
        <v>111</v>
      </c>
      <c r="B57" s="70" t="s">
        <v>44</v>
      </c>
      <c r="C57" s="205">
        <v>801</v>
      </c>
      <c r="D57" s="91" t="s">
        <v>95</v>
      </c>
      <c r="E57" s="91" t="s">
        <v>96</v>
      </c>
      <c r="F57" s="91"/>
      <c r="G57" s="91"/>
      <c r="H57" s="252">
        <f t="shared" ref="H57:J57" si="8">H58</f>
        <v>300</v>
      </c>
      <c r="I57" s="252">
        <f t="shared" si="8"/>
        <v>0</v>
      </c>
      <c r="J57" s="252">
        <f t="shared" si="8"/>
        <v>300</v>
      </c>
      <c r="K57" s="142"/>
      <c r="L57" s="142"/>
      <c r="P57" s="57"/>
      <c r="Q57" s="57"/>
      <c r="R57" s="57"/>
      <c r="S57" s="57"/>
      <c r="T57" s="57"/>
      <c r="U57" s="57"/>
      <c r="V57" s="57"/>
      <c r="W57" s="57"/>
      <c r="X57" s="57"/>
      <c r="Y57" s="57"/>
    </row>
    <row r="58" spans="1:25" s="56" customFormat="1" ht="18">
      <c r="A58" s="94"/>
      <c r="B58" s="70" t="s">
        <v>327</v>
      </c>
      <c r="C58" s="205">
        <v>801</v>
      </c>
      <c r="D58" s="91" t="s">
        <v>95</v>
      </c>
      <c r="E58" s="91" t="s">
        <v>96</v>
      </c>
      <c r="F58" s="91" t="s">
        <v>328</v>
      </c>
      <c r="G58" s="91"/>
      <c r="H58" s="263">
        <f t="shared" ref="H58:J58" si="9">H59+H60</f>
        <v>300</v>
      </c>
      <c r="I58" s="263">
        <f t="shared" si="9"/>
        <v>0</v>
      </c>
      <c r="J58" s="263">
        <f t="shared" si="9"/>
        <v>300</v>
      </c>
      <c r="K58" s="192"/>
      <c r="L58" s="192"/>
      <c r="P58" s="57"/>
      <c r="Q58" s="57"/>
      <c r="R58" s="57"/>
      <c r="S58" s="57"/>
      <c r="T58" s="57"/>
      <c r="U58" s="57"/>
      <c r="V58" s="57"/>
      <c r="W58" s="57"/>
      <c r="X58" s="57"/>
      <c r="Y58" s="57"/>
    </row>
    <row r="59" spans="1:25" s="56" customFormat="1" ht="31.5">
      <c r="A59" s="61"/>
      <c r="B59" s="156" t="s">
        <v>172</v>
      </c>
      <c r="C59" s="218">
        <v>801</v>
      </c>
      <c r="D59" s="62" t="s">
        <v>95</v>
      </c>
      <c r="E59" s="62" t="s">
        <v>96</v>
      </c>
      <c r="F59" s="62" t="s">
        <v>205</v>
      </c>
      <c r="G59" s="62" t="s">
        <v>101</v>
      </c>
      <c r="H59" s="264">
        <v>150</v>
      </c>
      <c r="I59" s="264">
        <f>J59-H59</f>
        <v>0</v>
      </c>
      <c r="J59" s="264">
        <v>150</v>
      </c>
      <c r="K59" s="142"/>
      <c r="L59" s="143"/>
    </row>
    <row r="60" spans="1:25" s="56" customFormat="1" ht="31.5">
      <c r="A60" s="61"/>
      <c r="B60" s="156" t="s">
        <v>172</v>
      </c>
      <c r="C60" s="218">
        <v>801</v>
      </c>
      <c r="D60" s="62" t="s">
        <v>95</v>
      </c>
      <c r="E60" s="62" t="s">
        <v>96</v>
      </c>
      <c r="F60" s="62" t="s">
        <v>262</v>
      </c>
      <c r="G60" s="62" t="s">
        <v>101</v>
      </c>
      <c r="H60" s="264">
        <v>150</v>
      </c>
      <c r="I60" s="264">
        <v>0</v>
      </c>
      <c r="J60" s="264">
        <v>150</v>
      </c>
      <c r="K60" s="142"/>
      <c r="L60" s="143"/>
      <c r="P60" s="57"/>
      <c r="Q60" s="57"/>
      <c r="R60" s="57"/>
      <c r="S60" s="57"/>
      <c r="T60" s="57"/>
      <c r="U60" s="57"/>
      <c r="V60" s="57"/>
      <c r="W60" s="57"/>
      <c r="X60" s="57"/>
      <c r="Y60" s="57"/>
    </row>
    <row r="61" spans="1:25" s="57" customFormat="1" ht="18" hidden="1">
      <c r="A61" s="94" t="s">
        <v>160</v>
      </c>
      <c r="B61" s="243" t="s">
        <v>263</v>
      </c>
      <c r="C61" s="218">
        <v>801</v>
      </c>
      <c r="D61" s="91" t="s">
        <v>95</v>
      </c>
      <c r="E61" s="91" t="s">
        <v>187</v>
      </c>
      <c r="F61" s="91"/>
      <c r="G61" s="91"/>
      <c r="H61" s="263">
        <f>H62</f>
        <v>40.799999999999997</v>
      </c>
      <c r="I61" s="252">
        <f t="shared" ref="I61" si="10">I62</f>
        <v>55</v>
      </c>
      <c r="J61" s="263">
        <f>J62</f>
        <v>95.8</v>
      </c>
      <c r="K61" s="195"/>
      <c r="L61" s="195"/>
    </row>
    <row r="62" spans="1:25" s="57" customFormat="1" ht="18" hidden="1">
      <c r="A62" s="61"/>
      <c r="B62" s="70" t="s">
        <v>327</v>
      </c>
      <c r="C62" s="218">
        <v>801</v>
      </c>
      <c r="D62" s="91" t="s">
        <v>95</v>
      </c>
      <c r="E62" s="91" t="s">
        <v>187</v>
      </c>
      <c r="F62" s="91" t="s">
        <v>201</v>
      </c>
      <c r="G62" s="91"/>
      <c r="H62" s="263">
        <f>H63</f>
        <v>40.799999999999997</v>
      </c>
      <c r="I62" s="263">
        <f>J62-H62</f>
        <v>55</v>
      </c>
      <c r="J62" s="263">
        <f>J63+J64</f>
        <v>95.8</v>
      </c>
      <c r="K62" s="143"/>
      <c r="L62" s="143"/>
      <c r="M62" s="56"/>
    </row>
    <row r="63" spans="1:25" s="56" customFormat="1" ht="31.5">
      <c r="A63" s="61"/>
      <c r="B63" s="156" t="s">
        <v>172</v>
      </c>
      <c r="C63" s="218">
        <v>801</v>
      </c>
      <c r="D63" s="62" t="s">
        <v>95</v>
      </c>
      <c r="E63" s="62" t="s">
        <v>187</v>
      </c>
      <c r="F63" s="62" t="s">
        <v>201</v>
      </c>
      <c r="G63" s="62" t="s">
        <v>101</v>
      </c>
      <c r="H63" s="264">
        <v>40.799999999999997</v>
      </c>
      <c r="I63" s="264">
        <f>J63-H63</f>
        <v>0</v>
      </c>
      <c r="J63" s="264">
        <v>40.799999999999997</v>
      </c>
      <c r="K63" s="192"/>
      <c r="L63" s="192"/>
    </row>
    <row r="64" spans="1:25" s="56" customFormat="1" ht="31.5" hidden="1">
      <c r="A64" s="61"/>
      <c r="B64" s="156" t="s">
        <v>172</v>
      </c>
      <c r="C64" s="218">
        <v>801</v>
      </c>
      <c r="D64" s="62" t="s">
        <v>95</v>
      </c>
      <c r="E64" s="62" t="s">
        <v>187</v>
      </c>
      <c r="F64" s="62" t="s">
        <v>346</v>
      </c>
      <c r="G64" s="62" t="s">
        <v>101</v>
      </c>
      <c r="H64" s="264">
        <v>0</v>
      </c>
      <c r="I64" s="264">
        <f>J64-H64</f>
        <v>55</v>
      </c>
      <c r="J64" s="264">
        <v>55</v>
      </c>
      <c r="K64" s="193"/>
      <c r="L64" s="193"/>
      <c r="P64" s="57"/>
      <c r="Q64" s="57"/>
      <c r="R64" s="57"/>
      <c r="S64" s="57"/>
      <c r="T64" s="57"/>
      <c r="U64" s="57"/>
      <c r="V64" s="57"/>
      <c r="W64" s="57"/>
      <c r="X64" s="57"/>
      <c r="Y64" s="57"/>
    </row>
    <row r="65" spans="1:25" s="57" customFormat="1" ht="31.5" hidden="1">
      <c r="A65" s="94" t="s">
        <v>228</v>
      </c>
      <c r="B65" s="229" t="s">
        <v>109</v>
      </c>
      <c r="C65" s="218">
        <v>801</v>
      </c>
      <c r="D65" s="91" t="s">
        <v>95</v>
      </c>
      <c r="E65" s="91" t="s">
        <v>97</v>
      </c>
      <c r="F65" s="91"/>
      <c r="G65" s="230"/>
      <c r="H65" s="263">
        <f>H66+H68+H70</f>
        <v>20</v>
      </c>
      <c r="I65" s="265">
        <f>J65-H65</f>
        <v>0</v>
      </c>
      <c r="J65" s="263">
        <f>J66+J68+J70</f>
        <v>20</v>
      </c>
      <c r="K65" s="143"/>
      <c r="L65" s="143"/>
    </row>
    <row r="66" spans="1:25" s="56" customFormat="1" ht="47.25">
      <c r="A66" s="94"/>
      <c r="B66" s="70" t="s">
        <v>264</v>
      </c>
      <c r="C66" s="218">
        <v>801</v>
      </c>
      <c r="D66" s="91" t="s">
        <v>95</v>
      </c>
      <c r="E66" s="91" t="s">
        <v>97</v>
      </c>
      <c r="F66" s="91" t="s">
        <v>265</v>
      </c>
      <c r="G66" s="230"/>
      <c r="H66" s="265">
        <f t="shared" ref="H66:J70" si="11">H67</f>
        <v>10</v>
      </c>
      <c r="I66" s="265">
        <f t="shared" si="11"/>
        <v>0</v>
      </c>
      <c r="J66" s="265">
        <f t="shared" si="11"/>
        <v>10</v>
      </c>
      <c r="K66" s="193"/>
      <c r="L66" s="193"/>
      <c r="P66" s="57"/>
      <c r="Q66" s="57"/>
      <c r="R66" s="57"/>
      <c r="S66" s="57"/>
      <c r="T66" s="57"/>
      <c r="U66" s="57"/>
      <c r="V66" s="57"/>
      <c r="W66" s="57"/>
      <c r="X66" s="57"/>
      <c r="Y66" s="57"/>
    </row>
    <row r="67" spans="1:25" s="57" customFormat="1" ht="31.5">
      <c r="A67" s="61"/>
      <c r="B67" s="119" t="s">
        <v>266</v>
      </c>
      <c r="C67" s="205">
        <v>801</v>
      </c>
      <c r="D67" s="62" t="s">
        <v>95</v>
      </c>
      <c r="E67" s="62" t="s">
        <v>97</v>
      </c>
      <c r="F67" s="62" t="s">
        <v>265</v>
      </c>
      <c r="G67" s="226" t="s">
        <v>101</v>
      </c>
      <c r="H67" s="266">
        <v>10</v>
      </c>
      <c r="I67" s="268">
        <f>J67-H67</f>
        <v>0</v>
      </c>
      <c r="J67" s="266">
        <v>10</v>
      </c>
      <c r="K67" s="143"/>
      <c r="L67" s="143"/>
      <c r="P67" s="56"/>
      <c r="Q67" s="56"/>
      <c r="R67" s="56"/>
      <c r="S67" s="56"/>
      <c r="T67" s="56"/>
      <c r="U67" s="56"/>
      <c r="V67" s="56"/>
      <c r="W67" s="56"/>
      <c r="X67" s="56"/>
      <c r="Y67" s="56"/>
    </row>
    <row r="68" spans="1:25" s="57" customFormat="1" ht="47.25" hidden="1">
      <c r="A68" s="94"/>
      <c r="B68" s="70" t="s">
        <v>329</v>
      </c>
      <c r="C68" s="205">
        <v>801</v>
      </c>
      <c r="D68" s="91" t="s">
        <v>95</v>
      </c>
      <c r="E68" s="91" t="s">
        <v>97</v>
      </c>
      <c r="F68" s="91" t="s">
        <v>267</v>
      </c>
      <c r="G68" s="230"/>
      <c r="H68" s="265">
        <f t="shared" si="11"/>
        <v>5</v>
      </c>
      <c r="I68" s="265">
        <f t="shared" si="11"/>
        <v>0</v>
      </c>
      <c r="J68" s="265">
        <f t="shared" si="11"/>
        <v>5</v>
      </c>
      <c r="K68" s="143"/>
      <c r="L68" s="143"/>
      <c r="P68" s="56"/>
      <c r="Q68" s="56"/>
      <c r="R68" s="56"/>
      <c r="S68" s="56"/>
      <c r="T68" s="56"/>
      <c r="U68" s="56"/>
      <c r="V68" s="56"/>
      <c r="W68" s="56"/>
      <c r="X68" s="56"/>
      <c r="Y68" s="56"/>
    </row>
    <row r="69" spans="1:25" s="57" customFormat="1" ht="31.5">
      <c r="A69" s="61"/>
      <c r="B69" s="119" t="s">
        <v>266</v>
      </c>
      <c r="C69" s="205">
        <v>801</v>
      </c>
      <c r="D69" s="62" t="s">
        <v>95</v>
      </c>
      <c r="E69" s="62" t="s">
        <v>97</v>
      </c>
      <c r="F69" s="62" t="s">
        <v>267</v>
      </c>
      <c r="G69" s="226" t="s">
        <v>101</v>
      </c>
      <c r="H69" s="266">
        <v>5</v>
      </c>
      <c r="I69" s="268">
        <f>J69-H69</f>
        <v>0</v>
      </c>
      <c r="J69" s="266">
        <v>5</v>
      </c>
      <c r="K69" s="180"/>
      <c r="L69" s="180"/>
    </row>
    <row r="70" spans="1:25" s="57" customFormat="1" ht="18">
      <c r="A70" s="94"/>
      <c r="B70" s="70" t="s">
        <v>268</v>
      </c>
      <c r="C70" s="218">
        <v>801</v>
      </c>
      <c r="D70" s="91" t="s">
        <v>95</v>
      </c>
      <c r="E70" s="91" t="s">
        <v>97</v>
      </c>
      <c r="F70" s="91" t="s">
        <v>202</v>
      </c>
      <c r="G70" s="230"/>
      <c r="H70" s="265">
        <f t="shared" si="11"/>
        <v>5</v>
      </c>
      <c r="I70" s="265">
        <f t="shared" si="11"/>
        <v>0</v>
      </c>
      <c r="J70" s="265">
        <f t="shared" si="11"/>
        <v>5</v>
      </c>
      <c r="K70" s="192"/>
      <c r="L70" s="192"/>
    </row>
    <row r="71" spans="1:25" s="56" customFormat="1" ht="31.5">
      <c r="A71" s="61"/>
      <c r="B71" s="119" t="s">
        <v>266</v>
      </c>
      <c r="C71" s="205">
        <v>801</v>
      </c>
      <c r="D71" s="62" t="s">
        <v>95</v>
      </c>
      <c r="E71" s="62" t="s">
        <v>97</v>
      </c>
      <c r="F71" s="62" t="s">
        <v>202</v>
      </c>
      <c r="G71" s="226" t="s">
        <v>101</v>
      </c>
      <c r="H71" s="264">
        <v>5</v>
      </c>
      <c r="I71" s="268">
        <f>J71-H71</f>
        <v>0</v>
      </c>
      <c r="J71" s="264">
        <v>5</v>
      </c>
      <c r="K71" s="193"/>
      <c r="L71" s="193"/>
      <c r="P71" s="57"/>
      <c r="Q71" s="57"/>
      <c r="R71" s="57"/>
      <c r="S71" s="57"/>
      <c r="T71" s="57"/>
      <c r="U71" s="57"/>
      <c r="V71" s="57"/>
      <c r="W71" s="57"/>
      <c r="X71" s="57"/>
      <c r="Y71" s="57"/>
    </row>
    <row r="72" spans="1:25" s="56" customFormat="1" ht="18">
      <c r="A72" s="94" t="s">
        <v>112</v>
      </c>
      <c r="B72" s="229" t="s">
        <v>87</v>
      </c>
      <c r="C72" s="205">
        <v>801</v>
      </c>
      <c r="D72" s="91" t="s">
        <v>92</v>
      </c>
      <c r="E72" s="91"/>
      <c r="F72" s="91"/>
      <c r="G72" s="230"/>
      <c r="H72" s="252">
        <f>H76+H73</f>
        <v>1000</v>
      </c>
      <c r="I72" s="252">
        <f>J72-H72</f>
        <v>600</v>
      </c>
      <c r="J72" s="252">
        <f>J76+J73</f>
        <v>1600</v>
      </c>
      <c r="K72" s="143"/>
      <c r="L72" s="162"/>
      <c r="P72" s="57"/>
      <c r="Q72" s="57"/>
      <c r="R72" s="57"/>
      <c r="S72" s="57"/>
      <c r="T72" s="57"/>
      <c r="U72" s="57"/>
      <c r="V72" s="57"/>
      <c r="W72" s="57"/>
      <c r="X72" s="57"/>
      <c r="Y72" s="57"/>
    </row>
    <row r="73" spans="1:25" s="56" customFormat="1" ht="18" hidden="1">
      <c r="A73" s="94" t="s">
        <v>113</v>
      </c>
      <c r="B73" s="244" t="s">
        <v>158</v>
      </c>
      <c r="C73" s="205">
        <v>801</v>
      </c>
      <c r="D73" s="91" t="s">
        <v>92</v>
      </c>
      <c r="E73" s="91" t="s">
        <v>96</v>
      </c>
      <c r="F73" s="91"/>
      <c r="G73" s="91"/>
      <c r="H73" s="252">
        <f>H74</f>
        <v>600</v>
      </c>
      <c r="I73" s="251">
        <f>I74</f>
        <v>600</v>
      </c>
      <c r="J73" s="252">
        <f>J74</f>
        <v>1200</v>
      </c>
      <c r="K73" s="142"/>
      <c r="L73" s="143"/>
      <c r="P73" s="57"/>
      <c r="Q73" s="57"/>
      <c r="R73" s="57"/>
      <c r="S73" s="57"/>
      <c r="T73" s="57"/>
      <c r="U73" s="57"/>
      <c r="V73" s="57"/>
      <c r="W73" s="57"/>
      <c r="X73" s="57"/>
      <c r="Y73" s="57"/>
    </row>
    <row r="74" spans="1:25" s="56" customFormat="1" ht="31.5">
      <c r="A74" s="94"/>
      <c r="B74" s="70" t="s">
        <v>269</v>
      </c>
      <c r="C74" s="218">
        <v>801</v>
      </c>
      <c r="D74" s="91" t="s">
        <v>92</v>
      </c>
      <c r="E74" s="91" t="s">
        <v>96</v>
      </c>
      <c r="F74" s="91" t="s">
        <v>330</v>
      </c>
      <c r="G74" s="230"/>
      <c r="H74" s="263">
        <f t="shared" ref="H74:J74" si="12">H75</f>
        <v>600</v>
      </c>
      <c r="I74" s="263">
        <f t="shared" si="12"/>
        <v>600</v>
      </c>
      <c r="J74" s="263">
        <f t="shared" si="12"/>
        <v>1200</v>
      </c>
      <c r="K74" s="192"/>
      <c r="L74" s="192"/>
    </row>
    <row r="75" spans="1:25" s="57" customFormat="1" ht="31.5">
      <c r="A75" s="94"/>
      <c r="B75" s="245" t="s">
        <v>266</v>
      </c>
      <c r="C75" s="205">
        <v>801</v>
      </c>
      <c r="D75" s="62" t="s">
        <v>92</v>
      </c>
      <c r="E75" s="62" t="s">
        <v>96</v>
      </c>
      <c r="F75" s="62" t="s">
        <v>270</v>
      </c>
      <c r="G75" s="62" t="s">
        <v>101</v>
      </c>
      <c r="H75" s="255">
        <v>600</v>
      </c>
      <c r="I75" s="257">
        <f>J75-H75</f>
        <v>600</v>
      </c>
      <c r="J75" s="255">
        <v>1200</v>
      </c>
      <c r="K75" s="143"/>
      <c r="L75" s="143"/>
      <c r="P75" s="56"/>
      <c r="Q75" s="56"/>
      <c r="R75" s="56"/>
      <c r="S75" s="56"/>
      <c r="T75" s="56"/>
      <c r="U75" s="56"/>
      <c r="V75" s="56"/>
      <c r="W75" s="56"/>
      <c r="X75" s="56"/>
      <c r="Y75" s="56"/>
    </row>
    <row r="76" spans="1:25" s="57" customFormat="1" ht="18">
      <c r="A76" s="94" t="s">
        <v>229</v>
      </c>
      <c r="B76" s="228" t="s">
        <v>130</v>
      </c>
      <c r="C76" s="205">
        <v>801</v>
      </c>
      <c r="D76" s="91" t="s">
        <v>92</v>
      </c>
      <c r="E76" s="91" t="s">
        <v>131</v>
      </c>
      <c r="F76" s="91"/>
      <c r="G76" s="230"/>
      <c r="H76" s="252">
        <f>SUM(H77)</f>
        <v>400</v>
      </c>
      <c r="I76" s="251">
        <f>SUM(I77)</f>
        <v>0</v>
      </c>
      <c r="J76" s="252">
        <f>SUM(J77)</f>
        <v>400</v>
      </c>
      <c r="K76" s="143"/>
      <c r="L76" s="143"/>
      <c r="P76" s="56"/>
      <c r="Q76" s="56"/>
      <c r="R76" s="56"/>
      <c r="S76" s="56"/>
      <c r="T76" s="56"/>
      <c r="U76" s="56"/>
      <c r="V76" s="56"/>
      <c r="W76" s="56"/>
      <c r="X76" s="56"/>
      <c r="Y76" s="56"/>
    </row>
    <row r="77" spans="1:25" s="57" customFormat="1" ht="18">
      <c r="A77" s="61"/>
      <c r="B77" s="246" t="s">
        <v>271</v>
      </c>
      <c r="C77" s="218">
        <v>801</v>
      </c>
      <c r="D77" s="91" t="s">
        <v>92</v>
      </c>
      <c r="E77" s="91" t="s">
        <v>131</v>
      </c>
      <c r="F77" s="91" t="s">
        <v>203</v>
      </c>
      <c r="G77" s="227"/>
      <c r="H77" s="263">
        <f>H78</f>
        <v>400</v>
      </c>
      <c r="I77" s="265">
        <f>J77-H77</f>
        <v>0</v>
      </c>
      <c r="J77" s="263">
        <f>J78</f>
        <v>400</v>
      </c>
      <c r="K77" s="143"/>
      <c r="L77" s="143"/>
      <c r="P77" s="56"/>
      <c r="Q77" s="56"/>
      <c r="R77" s="56"/>
      <c r="S77" s="56"/>
      <c r="T77" s="56"/>
      <c r="U77" s="56"/>
      <c r="V77" s="56"/>
      <c r="W77" s="56"/>
      <c r="X77" s="56"/>
      <c r="Y77" s="56"/>
    </row>
    <row r="78" spans="1:25" s="56" customFormat="1" ht="31.5">
      <c r="A78" s="61"/>
      <c r="B78" s="119" t="s">
        <v>266</v>
      </c>
      <c r="C78" s="205">
        <v>801</v>
      </c>
      <c r="D78" s="62" t="s">
        <v>92</v>
      </c>
      <c r="E78" s="62" t="s">
        <v>131</v>
      </c>
      <c r="F78" s="62" t="s">
        <v>203</v>
      </c>
      <c r="G78" s="225" t="s">
        <v>101</v>
      </c>
      <c r="H78" s="266">
        <v>400</v>
      </c>
      <c r="I78" s="266">
        <f>J78-H78</f>
        <v>0</v>
      </c>
      <c r="J78" s="266">
        <v>400</v>
      </c>
      <c r="K78" s="180"/>
      <c r="L78" s="180"/>
    </row>
    <row r="79" spans="1:25" s="57" customFormat="1" ht="18">
      <c r="A79" s="94" t="s">
        <v>115</v>
      </c>
      <c r="B79" s="105" t="s">
        <v>88</v>
      </c>
      <c r="C79" s="205">
        <v>801</v>
      </c>
      <c r="D79" s="91" t="s">
        <v>98</v>
      </c>
      <c r="E79" s="91"/>
      <c r="F79" s="91"/>
      <c r="G79" s="91"/>
      <c r="H79" s="263">
        <f>H80+H87</f>
        <v>6871.0000000000009</v>
      </c>
      <c r="I79" s="263">
        <f>J79-H79</f>
        <v>-550.96000000000095</v>
      </c>
      <c r="J79" s="263">
        <f>J80+J87</f>
        <v>6320.04</v>
      </c>
      <c r="K79" s="196"/>
      <c r="L79" s="196"/>
      <c r="P79" s="208"/>
      <c r="Q79" s="208"/>
      <c r="R79" s="208"/>
      <c r="S79" s="208"/>
      <c r="T79" s="208"/>
      <c r="U79" s="208"/>
      <c r="V79" s="208"/>
      <c r="W79" s="208"/>
      <c r="X79" s="208"/>
      <c r="Y79" s="208"/>
    </row>
    <row r="80" spans="1:25" s="57" customFormat="1" ht="18">
      <c r="A80" s="94" t="s">
        <v>118</v>
      </c>
      <c r="B80" s="247" t="s">
        <v>156</v>
      </c>
      <c r="C80" s="205">
        <v>801</v>
      </c>
      <c r="D80" s="91" t="s">
        <v>98</v>
      </c>
      <c r="E80" s="91" t="s">
        <v>90</v>
      </c>
      <c r="F80" s="91"/>
      <c r="G80" s="91"/>
      <c r="H80" s="260">
        <f t="shared" ref="H80:J80" si="13">H81</f>
        <v>539.29999999999995</v>
      </c>
      <c r="I80" s="265">
        <f t="shared" ref="I80" si="14">J80-H80</f>
        <v>0</v>
      </c>
      <c r="J80" s="260">
        <f t="shared" si="13"/>
        <v>539.29999999999995</v>
      </c>
      <c r="K80" s="195"/>
      <c r="L80" s="195"/>
      <c r="P80" s="56"/>
      <c r="Q80" s="56"/>
      <c r="R80" s="56"/>
      <c r="S80" s="56"/>
      <c r="T80" s="56"/>
      <c r="U80" s="56"/>
      <c r="V80" s="56"/>
      <c r="W80" s="56"/>
      <c r="X80" s="56"/>
      <c r="Y80" s="56"/>
    </row>
    <row r="81" spans="1:25" s="57" customFormat="1" ht="31.5">
      <c r="A81" s="61"/>
      <c r="B81" s="248" t="s">
        <v>272</v>
      </c>
      <c r="C81" s="218">
        <v>801</v>
      </c>
      <c r="D81" s="91" t="s">
        <v>98</v>
      </c>
      <c r="E81" s="91" t="s">
        <v>90</v>
      </c>
      <c r="F81" s="91" t="s">
        <v>273</v>
      </c>
      <c r="G81" s="227"/>
      <c r="H81" s="256">
        <f>H82+H83+H84</f>
        <v>539.29999999999995</v>
      </c>
      <c r="I81" s="256">
        <f t="shared" ref="I81" si="15">I82+I83+I84</f>
        <v>0</v>
      </c>
      <c r="J81" s="256">
        <f>J82+J83+J84</f>
        <v>539.29999999999995</v>
      </c>
      <c r="K81" s="143"/>
      <c r="L81" s="143"/>
      <c r="P81" s="56"/>
      <c r="Q81" s="56"/>
      <c r="R81" s="56"/>
      <c r="S81" s="56"/>
      <c r="T81" s="56"/>
      <c r="U81" s="56"/>
      <c r="V81" s="56"/>
      <c r="W81" s="56"/>
      <c r="X81" s="56"/>
      <c r="Y81" s="56"/>
    </row>
    <row r="82" spans="1:25" s="56" customFormat="1" ht="18">
      <c r="A82" s="61"/>
      <c r="B82" s="250" t="s">
        <v>326</v>
      </c>
      <c r="C82" s="218">
        <v>801</v>
      </c>
      <c r="D82" s="62" t="s">
        <v>98</v>
      </c>
      <c r="E82" s="62" t="s">
        <v>90</v>
      </c>
      <c r="F82" s="62" t="s">
        <v>220</v>
      </c>
      <c r="G82" s="225" t="s">
        <v>217</v>
      </c>
      <c r="H82" s="267">
        <v>100</v>
      </c>
      <c r="I82" s="266">
        <f>J82-H82</f>
        <v>0</v>
      </c>
      <c r="J82" s="267">
        <v>100</v>
      </c>
      <c r="K82" s="193"/>
      <c r="L82" s="193"/>
    </row>
    <row r="83" spans="1:25" s="57" customFormat="1" ht="31.5">
      <c r="A83" s="61"/>
      <c r="B83" s="250" t="s">
        <v>266</v>
      </c>
      <c r="C83" s="205">
        <v>801</v>
      </c>
      <c r="D83" s="62" t="s">
        <v>98</v>
      </c>
      <c r="E83" s="62" t="s">
        <v>90</v>
      </c>
      <c r="F83" s="62" t="s">
        <v>220</v>
      </c>
      <c r="G83" s="225" t="s">
        <v>101</v>
      </c>
      <c r="H83" s="268">
        <v>290.60000000000002</v>
      </c>
      <c r="I83" s="266">
        <f>J83-H83</f>
        <v>0</v>
      </c>
      <c r="J83" s="268">
        <v>290.60000000000002</v>
      </c>
      <c r="K83" s="143"/>
      <c r="L83" s="143"/>
      <c r="P83" s="56"/>
      <c r="Q83" s="56"/>
      <c r="R83" s="56"/>
      <c r="S83" s="56"/>
      <c r="T83" s="56"/>
      <c r="U83" s="56"/>
      <c r="V83" s="56"/>
      <c r="W83" s="56"/>
      <c r="X83" s="56"/>
      <c r="Y83" s="56"/>
    </row>
    <row r="84" spans="1:25" s="57" customFormat="1" ht="18">
      <c r="A84" s="61"/>
      <c r="B84" s="249" t="s">
        <v>274</v>
      </c>
      <c r="C84" s="218">
        <v>801</v>
      </c>
      <c r="D84" s="91" t="s">
        <v>98</v>
      </c>
      <c r="E84" s="91" t="s">
        <v>90</v>
      </c>
      <c r="F84" s="91" t="s">
        <v>220</v>
      </c>
      <c r="G84" s="227"/>
      <c r="H84" s="256">
        <f t="shared" ref="H84:J84" si="16">H85+H86</f>
        <v>148.69999999999999</v>
      </c>
      <c r="I84" s="256">
        <f t="shared" si="16"/>
        <v>0</v>
      </c>
      <c r="J84" s="256">
        <f t="shared" si="16"/>
        <v>148.69999999999999</v>
      </c>
      <c r="K84" s="143"/>
      <c r="L84" s="143"/>
      <c r="P84" s="56"/>
      <c r="Q84" s="56"/>
      <c r="R84" s="56"/>
      <c r="S84" s="56"/>
      <c r="T84" s="56"/>
      <c r="U84" s="56"/>
      <c r="V84" s="56"/>
      <c r="W84" s="56"/>
      <c r="X84" s="56"/>
      <c r="Y84" s="56"/>
    </row>
    <row r="85" spans="1:25" s="57" customFormat="1" ht="31.5">
      <c r="A85" s="61"/>
      <c r="B85" s="250" t="s">
        <v>266</v>
      </c>
      <c r="C85" s="218">
        <v>801</v>
      </c>
      <c r="D85" s="62" t="s">
        <v>98</v>
      </c>
      <c r="E85" s="62" t="s">
        <v>90</v>
      </c>
      <c r="F85" s="62" t="s">
        <v>340</v>
      </c>
      <c r="G85" s="225" t="s">
        <v>101</v>
      </c>
      <c r="H85" s="268">
        <v>93.6</v>
      </c>
      <c r="I85" s="266">
        <f>J85-H85</f>
        <v>0</v>
      </c>
      <c r="J85" s="268">
        <v>93.6</v>
      </c>
      <c r="K85" s="143"/>
      <c r="L85" s="162"/>
      <c r="P85" s="56"/>
      <c r="Q85" s="56"/>
      <c r="R85" s="56"/>
      <c r="S85" s="56"/>
      <c r="T85" s="56"/>
      <c r="U85" s="56"/>
      <c r="V85" s="56"/>
      <c r="W85" s="56"/>
      <c r="X85" s="56"/>
      <c r="Y85" s="56"/>
    </row>
    <row r="86" spans="1:25" s="56" customFormat="1" ht="18">
      <c r="A86" s="61"/>
      <c r="B86" s="250" t="s">
        <v>326</v>
      </c>
      <c r="C86" s="205">
        <v>801</v>
      </c>
      <c r="D86" s="62" t="s">
        <v>98</v>
      </c>
      <c r="E86" s="62" t="s">
        <v>90</v>
      </c>
      <c r="F86" s="62" t="s">
        <v>340</v>
      </c>
      <c r="G86" s="225" t="s">
        <v>217</v>
      </c>
      <c r="H86" s="268">
        <v>55.1</v>
      </c>
      <c r="I86" s="266">
        <f>J86-H86</f>
        <v>0</v>
      </c>
      <c r="J86" s="268">
        <v>55.1</v>
      </c>
      <c r="K86" s="192"/>
      <c r="L86" s="192"/>
    </row>
    <row r="87" spans="1:25" s="56" customFormat="1" ht="18">
      <c r="A87" s="94" t="s">
        <v>161</v>
      </c>
      <c r="B87" s="105" t="s">
        <v>28</v>
      </c>
      <c r="C87" s="205">
        <v>801</v>
      </c>
      <c r="D87" s="91" t="s">
        <v>98</v>
      </c>
      <c r="E87" s="91" t="s">
        <v>95</v>
      </c>
      <c r="F87" s="91"/>
      <c r="G87" s="91"/>
      <c r="H87" s="265">
        <f t="shared" ref="H87" si="17">H88+H90+H92</f>
        <v>6331.7000000000007</v>
      </c>
      <c r="I87" s="265">
        <f>I88+I90+I92</f>
        <v>-550.96000000000049</v>
      </c>
      <c r="J87" s="265">
        <f>J88+J90+J92</f>
        <v>5780.74</v>
      </c>
      <c r="K87" s="193"/>
      <c r="L87" s="193"/>
      <c r="P87" s="57"/>
      <c r="Q87" s="57"/>
      <c r="R87" s="57"/>
      <c r="S87" s="57"/>
      <c r="T87" s="57"/>
      <c r="U87" s="57"/>
      <c r="V87" s="57"/>
      <c r="W87" s="57"/>
      <c r="X87" s="57"/>
      <c r="Y87" s="57"/>
    </row>
    <row r="88" spans="1:25" s="57" customFormat="1" ht="31.5">
      <c r="A88" s="63"/>
      <c r="B88" s="105" t="s">
        <v>275</v>
      </c>
      <c r="C88" s="218">
        <v>801</v>
      </c>
      <c r="D88" s="91" t="s">
        <v>98</v>
      </c>
      <c r="E88" s="91" t="s">
        <v>95</v>
      </c>
      <c r="F88" s="91" t="s">
        <v>206</v>
      </c>
      <c r="G88" s="227"/>
      <c r="H88" s="265">
        <f>H89</f>
        <v>20</v>
      </c>
      <c r="I88" s="251">
        <f>I89</f>
        <v>0</v>
      </c>
      <c r="J88" s="265">
        <f>J89</f>
        <v>20</v>
      </c>
      <c r="K88" s="143"/>
      <c r="L88" s="143"/>
      <c r="P88" s="23"/>
      <c r="Q88" s="23"/>
      <c r="R88" s="23"/>
      <c r="S88" s="23"/>
      <c r="T88" s="23"/>
      <c r="U88" s="23"/>
      <c r="V88" s="23"/>
      <c r="W88" s="23"/>
      <c r="X88" s="23"/>
      <c r="Y88" s="23"/>
    </row>
    <row r="89" spans="1:25" s="57" customFormat="1" ht="31.5">
      <c r="A89" s="63"/>
      <c r="B89" s="156" t="s">
        <v>172</v>
      </c>
      <c r="C89" s="205">
        <v>801</v>
      </c>
      <c r="D89" s="62" t="s">
        <v>98</v>
      </c>
      <c r="E89" s="62" t="s">
        <v>95</v>
      </c>
      <c r="F89" s="62" t="s">
        <v>206</v>
      </c>
      <c r="G89" s="225" t="s">
        <v>101</v>
      </c>
      <c r="H89" s="257">
        <v>20</v>
      </c>
      <c r="I89" s="257">
        <f>J89-H89</f>
        <v>0</v>
      </c>
      <c r="J89" s="257">
        <v>20</v>
      </c>
      <c r="K89" s="143"/>
      <c r="L89" s="143"/>
      <c r="P89" s="23"/>
      <c r="Q89" s="23"/>
      <c r="R89" s="23"/>
      <c r="S89" s="23"/>
      <c r="T89" s="23"/>
      <c r="U89" s="23"/>
      <c r="V89" s="23"/>
      <c r="W89" s="23"/>
      <c r="X89" s="23"/>
      <c r="Y89" s="23"/>
    </row>
    <row r="90" spans="1:25" s="57" customFormat="1" ht="31.5">
      <c r="A90" s="63"/>
      <c r="B90" s="105" t="s">
        <v>275</v>
      </c>
      <c r="C90" s="218">
        <v>801</v>
      </c>
      <c r="D90" s="91" t="s">
        <v>98</v>
      </c>
      <c r="E90" s="91" t="s">
        <v>95</v>
      </c>
      <c r="F90" s="91" t="s">
        <v>276</v>
      </c>
      <c r="G90" s="227"/>
      <c r="H90" s="251">
        <f t="shared" ref="H90:J90" si="18">H91</f>
        <v>3092.9</v>
      </c>
      <c r="I90" s="251">
        <f t="shared" si="18"/>
        <v>26.2199999999998</v>
      </c>
      <c r="J90" s="251">
        <f t="shared" si="18"/>
        <v>3119.12</v>
      </c>
      <c r="K90" s="143"/>
      <c r="L90" s="143"/>
      <c r="P90" s="23"/>
      <c r="Q90" s="23"/>
      <c r="R90" s="23"/>
      <c r="S90" s="23"/>
      <c r="T90" s="23"/>
      <c r="U90" s="23"/>
      <c r="V90" s="23"/>
      <c r="W90" s="23"/>
      <c r="X90" s="23"/>
      <c r="Y90" s="23"/>
    </row>
    <row r="91" spans="1:25" s="57" customFormat="1" ht="31.5" hidden="1">
      <c r="A91" s="63"/>
      <c r="B91" s="119" t="s">
        <v>266</v>
      </c>
      <c r="C91" s="218">
        <v>801</v>
      </c>
      <c r="D91" s="62" t="s">
        <v>98</v>
      </c>
      <c r="E91" s="62" t="s">
        <v>95</v>
      </c>
      <c r="F91" s="62" t="s">
        <v>276</v>
      </c>
      <c r="G91" s="225" t="s">
        <v>101</v>
      </c>
      <c r="H91" s="255">
        <f>3054.3+38.6</f>
        <v>3092.9</v>
      </c>
      <c r="I91" s="257">
        <f>J91-H91</f>
        <v>26.2199999999998</v>
      </c>
      <c r="J91" s="255">
        <v>3119.12</v>
      </c>
      <c r="K91" s="143"/>
      <c r="L91" s="143"/>
      <c r="P91" s="23"/>
      <c r="Q91" s="23"/>
      <c r="R91" s="23"/>
      <c r="S91" s="23"/>
      <c r="T91" s="23"/>
      <c r="U91" s="23"/>
      <c r="V91" s="23"/>
      <c r="W91" s="23"/>
      <c r="X91" s="23"/>
      <c r="Y91" s="23"/>
    </row>
    <row r="92" spans="1:25" s="57" customFormat="1" ht="31.5" hidden="1">
      <c r="A92" s="63"/>
      <c r="B92" s="105" t="s">
        <v>275</v>
      </c>
      <c r="C92" s="218">
        <v>801</v>
      </c>
      <c r="D92" s="91" t="s">
        <v>98</v>
      </c>
      <c r="E92" s="91" t="s">
        <v>95</v>
      </c>
      <c r="F92" s="91" t="s">
        <v>342</v>
      </c>
      <c r="G92" s="227"/>
      <c r="H92" s="252">
        <f t="shared" ref="H92:J92" si="19">H93+H94</f>
        <v>3218.8</v>
      </c>
      <c r="I92" s="252">
        <f t="shared" si="19"/>
        <v>-577.18000000000029</v>
      </c>
      <c r="J92" s="252">
        <f t="shared" si="19"/>
        <v>2641.62</v>
      </c>
      <c r="K92" s="143"/>
      <c r="L92" s="143"/>
      <c r="P92" s="23"/>
      <c r="Q92" s="23"/>
      <c r="R92" s="23"/>
      <c r="S92" s="23"/>
      <c r="T92" s="23"/>
      <c r="U92" s="23"/>
      <c r="V92" s="23"/>
      <c r="W92" s="23"/>
      <c r="X92" s="23"/>
      <c r="Y92" s="23"/>
    </row>
    <row r="93" spans="1:25" s="57" customFormat="1" ht="31.5">
      <c r="A93" s="63"/>
      <c r="B93" s="119" t="s">
        <v>266</v>
      </c>
      <c r="C93" s="218">
        <v>801</v>
      </c>
      <c r="D93" s="62" t="s">
        <v>98</v>
      </c>
      <c r="E93" s="62" t="s">
        <v>95</v>
      </c>
      <c r="F93" s="62" t="s">
        <v>310</v>
      </c>
      <c r="G93" s="225" t="s">
        <v>101</v>
      </c>
      <c r="H93" s="255">
        <v>0</v>
      </c>
      <c r="I93" s="257">
        <f>J93-H93</f>
        <v>0</v>
      </c>
      <c r="J93" s="255">
        <v>0</v>
      </c>
      <c r="K93" s="143"/>
      <c r="L93" s="143"/>
      <c r="P93" s="23"/>
      <c r="Q93" s="23"/>
      <c r="R93" s="23"/>
      <c r="S93" s="23"/>
      <c r="T93" s="23"/>
      <c r="U93" s="23"/>
      <c r="V93" s="23"/>
      <c r="W93" s="23"/>
      <c r="X93" s="23"/>
      <c r="Y93" s="23"/>
    </row>
    <row r="94" spans="1:25" s="56" customFormat="1" ht="31.5">
      <c r="A94" s="63"/>
      <c r="B94" s="119" t="s">
        <v>266</v>
      </c>
      <c r="C94" s="205">
        <v>801</v>
      </c>
      <c r="D94" s="62" t="s">
        <v>98</v>
      </c>
      <c r="E94" s="62" t="s">
        <v>95</v>
      </c>
      <c r="F94" s="62" t="s">
        <v>341</v>
      </c>
      <c r="G94" s="225" t="s">
        <v>101</v>
      </c>
      <c r="H94" s="255">
        <v>3218.8</v>
      </c>
      <c r="I94" s="257">
        <f>J94-H94</f>
        <v>-577.18000000000029</v>
      </c>
      <c r="J94" s="255">
        <v>2641.62</v>
      </c>
      <c r="K94" s="142"/>
      <c r="L94" s="142"/>
      <c r="P94" s="23"/>
      <c r="Q94" s="23"/>
      <c r="R94" s="23"/>
      <c r="S94" s="23"/>
      <c r="T94" s="23"/>
      <c r="U94" s="23"/>
      <c r="V94" s="23"/>
      <c r="W94" s="23"/>
      <c r="X94" s="23"/>
      <c r="Y94" s="23"/>
    </row>
    <row r="95" spans="1:25" s="56" customFormat="1" ht="18">
      <c r="A95" s="94" t="s">
        <v>116</v>
      </c>
      <c r="B95" s="105" t="s">
        <v>114</v>
      </c>
      <c r="C95" s="205">
        <v>801</v>
      </c>
      <c r="D95" s="91" t="s">
        <v>99</v>
      </c>
      <c r="E95" s="91"/>
      <c r="F95" s="91"/>
      <c r="G95" s="91"/>
      <c r="H95" s="263">
        <f>H96</f>
        <v>20500.5</v>
      </c>
      <c r="I95" s="251">
        <f>J95-H95</f>
        <v>-113.12000000000262</v>
      </c>
      <c r="J95" s="263">
        <f>J96</f>
        <v>20387.379999999997</v>
      </c>
      <c r="K95" s="180"/>
      <c r="L95" s="180"/>
      <c r="P95" s="23"/>
      <c r="Q95" s="23"/>
      <c r="R95" s="23"/>
      <c r="S95" s="23"/>
      <c r="T95" s="23"/>
      <c r="U95" s="23"/>
      <c r="V95" s="23"/>
      <c r="W95" s="23"/>
      <c r="X95" s="23"/>
      <c r="Y95" s="23"/>
    </row>
    <row r="96" spans="1:25" s="56" customFormat="1" ht="18">
      <c r="A96" s="94" t="s">
        <v>119</v>
      </c>
      <c r="B96" s="105" t="s">
        <v>27</v>
      </c>
      <c r="C96" s="205">
        <v>801</v>
      </c>
      <c r="D96" s="91" t="s">
        <v>99</v>
      </c>
      <c r="E96" s="91" t="s">
        <v>89</v>
      </c>
      <c r="F96" s="91"/>
      <c r="G96" s="91"/>
      <c r="H96" s="263">
        <f>H97</f>
        <v>20500.5</v>
      </c>
      <c r="I96" s="265">
        <f>I97+I109</f>
        <v>-113.12000000000262</v>
      </c>
      <c r="J96" s="263">
        <f>J97</f>
        <v>20387.379999999997</v>
      </c>
      <c r="K96" s="192"/>
      <c r="L96" s="197"/>
      <c r="P96" s="23"/>
      <c r="Q96" s="23"/>
      <c r="R96" s="23"/>
      <c r="S96" s="23"/>
      <c r="T96" s="23"/>
      <c r="U96" s="23"/>
      <c r="V96" s="23"/>
      <c r="W96" s="23"/>
      <c r="X96" s="23"/>
      <c r="Y96" s="23"/>
    </row>
    <row r="97" spans="1:25" s="56" customFormat="1" ht="31.5">
      <c r="A97" s="63"/>
      <c r="B97" s="228" t="s">
        <v>277</v>
      </c>
      <c r="C97" s="205">
        <v>801</v>
      </c>
      <c r="D97" s="91" t="s">
        <v>99</v>
      </c>
      <c r="E97" s="91" t="s">
        <v>89</v>
      </c>
      <c r="F97" s="91" t="s">
        <v>133</v>
      </c>
      <c r="G97" s="227"/>
      <c r="H97" s="256">
        <f>H98+H109</f>
        <v>20500.5</v>
      </c>
      <c r="I97" s="256">
        <f t="shared" ref="I97" si="20">I98+I109</f>
        <v>-113.12000000000262</v>
      </c>
      <c r="J97" s="256">
        <f>J98+J109</f>
        <v>20387.379999999997</v>
      </c>
      <c r="K97" s="192"/>
      <c r="L97" s="197"/>
      <c r="P97" s="23"/>
      <c r="Q97" s="23"/>
      <c r="R97" s="23"/>
      <c r="S97" s="23"/>
      <c r="T97" s="23"/>
      <c r="U97" s="23"/>
      <c r="V97" s="23"/>
      <c r="W97" s="23"/>
      <c r="X97" s="23"/>
      <c r="Y97" s="23"/>
    </row>
    <row r="98" spans="1:25" s="56" customFormat="1" ht="31.5">
      <c r="A98" s="63"/>
      <c r="B98" s="228" t="s">
        <v>278</v>
      </c>
      <c r="C98" s="218">
        <v>801</v>
      </c>
      <c r="D98" s="91" t="s">
        <v>99</v>
      </c>
      <c r="E98" s="91" t="s">
        <v>89</v>
      </c>
      <c r="F98" s="91" t="s">
        <v>279</v>
      </c>
      <c r="G98" s="227"/>
      <c r="H98" s="259">
        <f>SUM(H99:H108)</f>
        <v>19950.900000000001</v>
      </c>
      <c r="I98" s="259">
        <f>J98-H98</f>
        <v>-113.12000000000262</v>
      </c>
      <c r="J98" s="259">
        <f>SUM(J99:J108)</f>
        <v>19837.78</v>
      </c>
      <c r="K98" s="192"/>
      <c r="L98" s="197"/>
      <c r="P98" s="23"/>
      <c r="Q98" s="23"/>
      <c r="R98" s="23"/>
      <c r="S98" s="23"/>
      <c r="T98" s="23"/>
      <c r="U98" s="23"/>
      <c r="V98" s="23"/>
      <c r="W98" s="23"/>
      <c r="X98" s="23"/>
      <c r="Y98" s="23"/>
    </row>
    <row r="99" spans="1:25" s="208" customFormat="1" ht="38.450000000000003" customHeight="1">
      <c r="A99" s="63"/>
      <c r="B99" s="119" t="s">
        <v>280</v>
      </c>
      <c r="C99" s="218">
        <v>801</v>
      </c>
      <c r="D99" s="62" t="s">
        <v>99</v>
      </c>
      <c r="E99" s="62" t="s">
        <v>89</v>
      </c>
      <c r="F99" s="62" t="s">
        <v>208</v>
      </c>
      <c r="G99" s="225" t="s">
        <v>104</v>
      </c>
      <c r="H99" s="268">
        <v>1319.5</v>
      </c>
      <c r="I99" s="268">
        <f>J99-H99</f>
        <v>140</v>
      </c>
      <c r="J99" s="268">
        <v>1459.5</v>
      </c>
      <c r="K99" s="206"/>
      <c r="L99" s="207"/>
      <c r="P99" s="23"/>
      <c r="Q99" s="23"/>
      <c r="R99" s="23"/>
      <c r="S99" s="23"/>
      <c r="T99" s="23"/>
      <c r="U99" s="23"/>
      <c r="V99" s="23"/>
      <c r="W99" s="23"/>
      <c r="X99" s="23"/>
      <c r="Y99" s="23"/>
    </row>
    <row r="100" spans="1:25" s="56" customFormat="1" ht="47.25">
      <c r="A100" s="63"/>
      <c r="B100" s="119" t="s">
        <v>281</v>
      </c>
      <c r="C100" s="218">
        <v>801</v>
      </c>
      <c r="D100" s="62" t="s">
        <v>99</v>
      </c>
      <c r="E100" s="62" t="s">
        <v>89</v>
      </c>
      <c r="F100" s="62" t="s">
        <v>208</v>
      </c>
      <c r="G100" s="225" t="s">
        <v>134</v>
      </c>
      <c r="H100" s="268">
        <v>444.6</v>
      </c>
      <c r="I100" s="268">
        <f>J100-H100</f>
        <v>0</v>
      </c>
      <c r="J100" s="268">
        <v>444.6</v>
      </c>
      <c r="K100" s="142"/>
      <c r="L100" s="161"/>
      <c r="P100" s="23"/>
      <c r="Q100" s="23"/>
      <c r="R100" s="23"/>
      <c r="S100" s="23"/>
      <c r="T100" s="23"/>
      <c r="U100" s="23"/>
      <c r="V100" s="23"/>
      <c r="W100" s="23"/>
      <c r="X100" s="23"/>
      <c r="Y100" s="23"/>
    </row>
    <row r="101" spans="1:25" s="56" customFormat="1" ht="31.5">
      <c r="A101" s="63"/>
      <c r="B101" s="156" t="s">
        <v>171</v>
      </c>
      <c r="C101" s="218">
        <v>801</v>
      </c>
      <c r="D101" s="62" t="s">
        <v>99</v>
      </c>
      <c r="E101" s="62" t="s">
        <v>89</v>
      </c>
      <c r="F101" s="62" t="s">
        <v>282</v>
      </c>
      <c r="G101" s="225" t="s">
        <v>93</v>
      </c>
      <c r="H101" s="257">
        <v>150</v>
      </c>
      <c r="I101" s="257">
        <f>J101-H101</f>
        <v>0</v>
      </c>
      <c r="J101" s="257">
        <v>150</v>
      </c>
      <c r="K101" s="142"/>
      <c r="L101" s="143"/>
      <c r="P101" s="23"/>
      <c r="Q101" s="23"/>
      <c r="R101" s="23"/>
      <c r="S101" s="23"/>
      <c r="T101" s="23"/>
      <c r="U101" s="23"/>
      <c r="V101" s="23"/>
      <c r="W101" s="23"/>
      <c r="X101" s="23"/>
      <c r="Y101" s="23"/>
    </row>
    <row r="102" spans="1:25" s="56" customFormat="1" ht="31.5">
      <c r="A102" s="63"/>
      <c r="B102" s="156" t="s">
        <v>171</v>
      </c>
      <c r="C102" s="218">
        <v>801</v>
      </c>
      <c r="D102" s="62" t="s">
        <v>99</v>
      </c>
      <c r="E102" s="62" t="s">
        <v>89</v>
      </c>
      <c r="F102" s="62" t="s">
        <v>283</v>
      </c>
      <c r="G102" s="225" t="s">
        <v>93</v>
      </c>
      <c r="H102" s="257">
        <v>0</v>
      </c>
      <c r="I102" s="257">
        <f>J102-H102</f>
        <v>0</v>
      </c>
      <c r="J102" s="257">
        <v>0</v>
      </c>
      <c r="K102" s="142"/>
      <c r="L102" s="143"/>
      <c r="P102" s="23"/>
      <c r="Q102" s="23"/>
      <c r="R102" s="23"/>
      <c r="S102" s="23"/>
      <c r="T102" s="23"/>
      <c r="U102" s="23"/>
      <c r="V102" s="23"/>
      <c r="W102" s="23"/>
      <c r="X102" s="23"/>
      <c r="Y102" s="23"/>
    </row>
    <row r="103" spans="1:25" s="56" customFormat="1" ht="18">
      <c r="A103" s="63"/>
      <c r="B103" s="156" t="s">
        <v>326</v>
      </c>
      <c r="C103" s="218">
        <v>801</v>
      </c>
      <c r="D103" s="62" t="s">
        <v>99</v>
      </c>
      <c r="E103" s="62" t="s">
        <v>89</v>
      </c>
      <c r="F103" s="62" t="s">
        <v>284</v>
      </c>
      <c r="G103" s="225" t="s">
        <v>217</v>
      </c>
      <c r="H103" s="257">
        <v>75</v>
      </c>
      <c r="I103" s="257">
        <f t="shared" ref="I103:I108" si="21">J103-H103</f>
        <v>0</v>
      </c>
      <c r="J103" s="257">
        <v>75</v>
      </c>
      <c r="K103" s="142"/>
      <c r="L103" s="143"/>
      <c r="P103" s="23"/>
      <c r="Q103" s="23"/>
      <c r="R103" s="23"/>
      <c r="S103" s="23"/>
      <c r="T103" s="23"/>
      <c r="U103" s="23"/>
      <c r="V103" s="23"/>
      <c r="W103" s="23"/>
      <c r="X103" s="23"/>
      <c r="Y103" s="23"/>
    </row>
    <row r="104" spans="1:25" s="56" customFormat="1" ht="31.5">
      <c r="A104" s="63"/>
      <c r="B104" s="156" t="s">
        <v>172</v>
      </c>
      <c r="C104" s="218">
        <v>801</v>
      </c>
      <c r="D104" s="62" t="s">
        <v>99</v>
      </c>
      <c r="E104" s="62" t="s">
        <v>89</v>
      </c>
      <c r="F104" s="62" t="s">
        <v>285</v>
      </c>
      <c r="G104" s="225">
        <v>244</v>
      </c>
      <c r="H104" s="257">
        <v>5</v>
      </c>
      <c r="I104" s="257">
        <f t="shared" si="21"/>
        <v>0</v>
      </c>
      <c r="J104" s="257">
        <v>5</v>
      </c>
      <c r="K104" s="142"/>
      <c r="L104" s="143"/>
      <c r="P104" s="23"/>
      <c r="Q104" s="23"/>
      <c r="R104" s="23"/>
      <c r="S104" s="23"/>
      <c r="T104" s="23"/>
      <c r="U104" s="23"/>
      <c r="V104" s="23"/>
      <c r="W104" s="23"/>
      <c r="X104" s="23"/>
      <c r="Y104" s="23"/>
    </row>
    <row r="105" spans="1:25" s="56" customFormat="1" ht="31.5">
      <c r="A105" s="63"/>
      <c r="B105" s="156" t="s">
        <v>172</v>
      </c>
      <c r="C105" s="218">
        <v>801</v>
      </c>
      <c r="D105" s="62" t="s">
        <v>99</v>
      </c>
      <c r="E105" s="62" t="s">
        <v>89</v>
      </c>
      <c r="F105" s="62" t="s">
        <v>286</v>
      </c>
      <c r="G105" s="225">
        <v>244</v>
      </c>
      <c r="H105" s="257">
        <v>1040.8</v>
      </c>
      <c r="I105" s="257">
        <f>J105-H105</f>
        <v>1423.9799999999998</v>
      </c>
      <c r="J105" s="257">
        <f>2129.2+335.58</f>
        <v>2464.7799999999997</v>
      </c>
      <c r="K105" s="142"/>
      <c r="L105" s="143"/>
      <c r="P105" s="23"/>
      <c r="Q105" s="23"/>
      <c r="R105" s="23"/>
      <c r="S105" s="23"/>
      <c r="T105" s="23"/>
      <c r="U105" s="23"/>
      <c r="V105" s="23"/>
      <c r="W105" s="23"/>
      <c r="X105" s="23"/>
      <c r="Y105" s="23"/>
    </row>
    <row r="106" spans="1:25" s="56" customFormat="1" ht="31.5">
      <c r="A106" s="63"/>
      <c r="B106" s="156" t="s">
        <v>172</v>
      </c>
      <c r="C106" s="218">
        <v>801</v>
      </c>
      <c r="D106" s="62" t="s">
        <v>99</v>
      </c>
      <c r="E106" s="62" t="s">
        <v>89</v>
      </c>
      <c r="F106" s="62" t="s">
        <v>287</v>
      </c>
      <c r="G106" s="225">
        <v>244</v>
      </c>
      <c r="H106" s="257">
        <v>150</v>
      </c>
      <c r="I106" s="257">
        <f t="shared" si="21"/>
        <v>0</v>
      </c>
      <c r="J106" s="257">
        <v>150</v>
      </c>
      <c r="K106" s="142"/>
      <c r="L106" s="143"/>
      <c r="P106" s="23"/>
      <c r="Q106" s="23"/>
      <c r="R106" s="23"/>
      <c r="S106" s="23"/>
      <c r="T106" s="23"/>
      <c r="U106" s="23"/>
      <c r="V106" s="23"/>
      <c r="W106" s="23"/>
      <c r="X106" s="23"/>
      <c r="Y106" s="23"/>
    </row>
    <row r="107" spans="1:25" s="56" customFormat="1" ht="31.5">
      <c r="A107" s="63"/>
      <c r="B107" s="156" t="s">
        <v>172</v>
      </c>
      <c r="C107" s="218">
        <v>801</v>
      </c>
      <c r="D107" s="62" t="s">
        <v>99</v>
      </c>
      <c r="E107" s="62" t="s">
        <v>89</v>
      </c>
      <c r="F107" s="62" t="s">
        <v>311</v>
      </c>
      <c r="G107" s="225" t="s">
        <v>101</v>
      </c>
      <c r="H107" s="257">
        <v>0</v>
      </c>
      <c r="I107" s="257">
        <f t="shared" si="21"/>
        <v>0</v>
      </c>
      <c r="J107" s="257">
        <v>0</v>
      </c>
      <c r="K107" s="142"/>
      <c r="L107" s="143"/>
      <c r="P107" s="23"/>
      <c r="Q107" s="23"/>
      <c r="R107" s="23"/>
      <c r="S107" s="23"/>
      <c r="T107" s="23"/>
      <c r="U107" s="23"/>
      <c r="V107" s="23"/>
      <c r="W107" s="23"/>
      <c r="X107" s="23"/>
      <c r="Y107" s="23"/>
    </row>
    <row r="108" spans="1:25" s="56" customFormat="1" ht="31.5">
      <c r="A108" s="63"/>
      <c r="B108" s="156" t="s">
        <v>172</v>
      </c>
      <c r="C108" s="218">
        <v>801</v>
      </c>
      <c r="D108" s="62" t="s">
        <v>99</v>
      </c>
      <c r="E108" s="62" t="s">
        <v>89</v>
      </c>
      <c r="F108" s="62" t="s">
        <v>343</v>
      </c>
      <c r="G108" s="225" t="s">
        <v>101</v>
      </c>
      <c r="H108" s="257">
        <v>16766</v>
      </c>
      <c r="I108" s="257">
        <f t="shared" si="21"/>
        <v>-1677.1000000000004</v>
      </c>
      <c r="J108" s="257">
        <v>15088.9</v>
      </c>
      <c r="K108" s="142"/>
      <c r="L108" s="143"/>
      <c r="P108" s="23"/>
      <c r="Q108" s="23"/>
      <c r="R108" s="23"/>
      <c r="S108" s="23"/>
      <c r="T108" s="23"/>
      <c r="U108" s="23"/>
      <c r="V108" s="23"/>
      <c r="W108" s="23"/>
      <c r="X108" s="23"/>
      <c r="Y108" s="23"/>
    </row>
    <row r="109" spans="1:25" s="56" customFormat="1" ht="31.5">
      <c r="A109" s="307"/>
      <c r="B109" s="209" t="s">
        <v>331</v>
      </c>
      <c r="C109" s="218">
        <v>801</v>
      </c>
      <c r="D109" s="91" t="s">
        <v>99</v>
      </c>
      <c r="E109" s="91" t="s">
        <v>89</v>
      </c>
      <c r="F109" s="91" t="s">
        <v>207</v>
      </c>
      <c r="G109" s="227"/>
      <c r="H109" s="251">
        <f>SUM(H110)</f>
        <v>549.6</v>
      </c>
      <c r="I109" s="251">
        <f>SUM(I110)</f>
        <v>0</v>
      </c>
      <c r="J109" s="251">
        <f>SUM(J110)</f>
        <v>549.6</v>
      </c>
      <c r="K109" s="142"/>
      <c r="L109" s="143"/>
      <c r="P109" s="23"/>
      <c r="Q109" s="23"/>
      <c r="R109" s="23"/>
      <c r="S109" s="23"/>
      <c r="T109" s="23"/>
      <c r="U109" s="23"/>
      <c r="V109" s="23"/>
      <c r="W109" s="23"/>
      <c r="X109" s="23"/>
      <c r="Y109" s="23"/>
    </row>
    <row r="110" spans="1:25" s="56" customFormat="1" ht="18">
      <c r="A110" s="63"/>
      <c r="B110" s="119" t="s">
        <v>117</v>
      </c>
      <c r="C110" s="218"/>
      <c r="D110" s="62" t="s">
        <v>99</v>
      </c>
      <c r="E110" s="62" t="s">
        <v>89</v>
      </c>
      <c r="F110" s="62" t="s">
        <v>207</v>
      </c>
      <c r="G110" s="225" t="s">
        <v>102</v>
      </c>
      <c r="H110" s="255">
        <v>549.6</v>
      </c>
      <c r="I110" s="257">
        <f>J110-H110</f>
        <v>0</v>
      </c>
      <c r="J110" s="255">
        <v>549.6</v>
      </c>
      <c r="K110" s="142"/>
      <c r="L110" s="143"/>
      <c r="P110" s="23"/>
      <c r="Q110" s="23"/>
      <c r="R110" s="23"/>
      <c r="S110" s="23"/>
      <c r="T110" s="23"/>
      <c r="U110" s="23"/>
      <c r="V110" s="23"/>
      <c r="W110" s="23"/>
      <c r="X110" s="23"/>
      <c r="Y110" s="23"/>
    </row>
    <row r="111" spans="1:25" s="56" customFormat="1" ht="18">
      <c r="A111" s="97"/>
      <c r="B111" s="332" t="s">
        <v>26</v>
      </c>
      <c r="C111" s="332"/>
      <c r="D111" s="332"/>
      <c r="E111" s="332"/>
      <c r="F111" s="332"/>
      <c r="G111" s="332"/>
      <c r="H111" s="299">
        <f>H10+H51+H56+H72+H79+H95</f>
        <v>38514.699999999997</v>
      </c>
      <c r="I111" s="299">
        <f t="shared" ref="I111:J111" si="22">I10+I51+I56+I72+I79+I95</f>
        <v>392.31999999999653</v>
      </c>
      <c r="J111" s="299">
        <f t="shared" si="22"/>
        <v>38907.020000000004</v>
      </c>
      <c r="K111" s="143"/>
      <c r="L111" s="143"/>
      <c r="M111" s="269"/>
      <c r="P111" s="23"/>
      <c r="Q111" s="23"/>
      <c r="R111" s="23"/>
      <c r="S111" s="23"/>
      <c r="T111" s="23"/>
      <c r="U111" s="23"/>
      <c r="V111" s="23"/>
      <c r="W111" s="23"/>
      <c r="X111" s="23"/>
      <c r="Y111" s="23"/>
    </row>
    <row r="112" spans="1:25" ht="15.75">
      <c r="B112" s="163"/>
      <c r="C112" s="272"/>
      <c r="D112" s="163"/>
    </row>
  </sheetData>
  <mergeCells count="11">
    <mergeCell ref="H1:J1"/>
    <mergeCell ref="B111:G111"/>
    <mergeCell ref="H2:J2"/>
    <mergeCell ref="C7:G7"/>
    <mergeCell ref="H7:H8"/>
    <mergeCell ref="A4:J4"/>
    <mergeCell ref="H6:I6"/>
    <mergeCell ref="A7:A8"/>
    <mergeCell ref="B7:B8"/>
    <mergeCell ref="I7:I8"/>
    <mergeCell ref="J7:J8"/>
  </mergeCells>
  <phoneticPr fontId="3" type="noConversion"/>
  <pageMargins left="0.98425196850393704" right="0.59055118110236227" top="0.78740157480314965" bottom="0.78740157480314965" header="0.31496062992125984" footer="0.39370078740157483"/>
  <pageSetup paperSize="9" scale="4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F9"/>
  <sheetViews>
    <sheetView view="pageBreakPreview" zoomScale="75" zoomScaleNormal="75" workbookViewId="0">
      <selection activeCell="C31" sqref="C31"/>
    </sheetView>
  </sheetViews>
  <sheetFormatPr defaultColWidth="9.140625" defaultRowHeight="12.75"/>
  <cols>
    <col min="1" max="1" width="15.28515625" style="9" customWidth="1"/>
    <col min="2" max="2" width="27" style="9" customWidth="1"/>
    <col min="3" max="3" width="32.140625" style="10" customWidth="1"/>
    <col min="4" max="4" width="21.42578125" style="10" customWidth="1"/>
    <col min="5" max="5" width="14.28515625" style="10" customWidth="1"/>
    <col min="6" max="6" width="26.42578125" style="10" customWidth="1"/>
    <col min="7" max="16384" width="9.140625" style="9"/>
  </cols>
  <sheetData>
    <row r="1" spans="1:6" ht="76.5" customHeight="1">
      <c r="D1" s="324" t="s">
        <v>345</v>
      </c>
      <c r="E1" s="324"/>
      <c r="F1" s="324"/>
    </row>
    <row r="2" spans="1:6" ht="78" customHeight="1">
      <c r="A2" s="1"/>
      <c r="C2" s="3"/>
      <c r="D2" s="309" t="s">
        <v>235</v>
      </c>
      <c r="E2" s="309"/>
      <c r="F2" s="309"/>
    </row>
    <row r="3" spans="1:6" ht="19.5" customHeight="1">
      <c r="C3" s="3"/>
      <c r="D3" s="3"/>
      <c r="E3" s="3"/>
      <c r="F3" s="109"/>
    </row>
    <row r="4" spans="1:6" s="46" customFormat="1" ht="48.75" customHeight="1">
      <c r="A4" s="313" t="s">
        <v>303</v>
      </c>
      <c r="B4" s="343"/>
      <c r="C4" s="343"/>
      <c r="D4" s="343"/>
      <c r="E4" s="343"/>
      <c r="F4" s="343"/>
    </row>
    <row r="5" spans="1:6" s="46" customFormat="1" ht="21" customHeight="1">
      <c r="A5" s="112"/>
      <c r="B5" s="113"/>
      <c r="C5" s="113"/>
      <c r="D5" s="291"/>
      <c r="E5" s="291"/>
      <c r="F5" s="113"/>
    </row>
    <row r="6" spans="1:6" s="46" customFormat="1" ht="18.75">
      <c r="A6" s="47"/>
      <c r="C6" s="48"/>
      <c r="D6" s="48"/>
      <c r="E6" s="48"/>
      <c r="F6" s="114" t="s">
        <v>46</v>
      </c>
    </row>
    <row r="7" spans="1:6" s="49" customFormat="1" ht="24.75" customHeight="1">
      <c r="A7" s="31" t="s">
        <v>120</v>
      </c>
      <c r="B7" s="344" t="s">
        <v>121</v>
      </c>
      <c r="C7" s="345"/>
      <c r="D7" s="292" t="s">
        <v>11</v>
      </c>
      <c r="E7" s="292" t="s">
        <v>305</v>
      </c>
      <c r="F7" s="31" t="s">
        <v>11</v>
      </c>
    </row>
    <row r="8" spans="1:6" s="30" customFormat="1" ht="51.75" customHeight="1">
      <c r="A8" s="118" t="s">
        <v>89</v>
      </c>
      <c r="B8" s="346" t="s">
        <v>304</v>
      </c>
      <c r="C8" s="347"/>
      <c r="D8" s="293">
        <f>'7'!G113</f>
        <v>38514.699999999997</v>
      </c>
      <c r="E8" s="293">
        <f>F8-D8</f>
        <v>392.30000000000291</v>
      </c>
      <c r="F8" s="65">
        <f>'7'!I113</f>
        <v>38907</v>
      </c>
    </row>
    <row r="9" spans="1:6" s="117" customFormat="1" ht="24" customHeight="1">
      <c r="A9" s="102" t="s">
        <v>122</v>
      </c>
      <c r="B9" s="348" t="s">
        <v>123</v>
      </c>
      <c r="C9" s="348"/>
      <c r="D9" s="294"/>
      <c r="E9" s="294"/>
      <c r="F9" s="97">
        <f>F8</f>
        <v>38907</v>
      </c>
    </row>
  </sheetData>
  <mergeCells count="6">
    <mergeCell ref="D1:F1"/>
    <mergeCell ref="A4:F4"/>
    <mergeCell ref="B7:C7"/>
    <mergeCell ref="B8:C8"/>
    <mergeCell ref="B9:C9"/>
    <mergeCell ref="D2:F2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5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indexed="21"/>
  </sheetPr>
  <dimension ref="A1:D9"/>
  <sheetViews>
    <sheetView view="pageBreakPreview" zoomScaleSheetLayoutView="100" workbookViewId="0">
      <selection activeCell="C5" sqref="C5:D5"/>
    </sheetView>
  </sheetViews>
  <sheetFormatPr defaultRowHeight="12.75"/>
  <cols>
    <col min="2" max="2" width="48.28515625" customWidth="1"/>
    <col min="3" max="3" width="14.42578125" customWidth="1"/>
    <col min="4" max="4" width="16.42578125" customWidth="1"/>
  </cols>
  <sheetData>
    <row r="1" spans="1:4" ht="114.75" customHeight="1">
      <c r="C1" s="324" t="s">
        <v>175</v>
      </c>
      <c r="D1" s="351"/>
    </row>
    <row r="2" spans="1:4" ht="15" customHeight="1">
      <c r="C2" s="352"/>
      <c r="D2" s="352"/>
    </row>
    <row r="3" spans="1:4" ht="57.75" customHeight="1">
      <c r="A3" s="349" t="s">
        <v>176</v>
      </c>
      <c r="B3" s="349"/>
      <c r="C3" s="349"/>
      <c r="D3" s="349"/>
    </row>
    <row r="4" spans="1:4">
      <c r="A4" s="120"/>
      <c r="B4" s="121"/>
      <c r="C4" s="121"/>
      <c r="D4" s="121"/>
    </row>
    <row r="5" spans="1:4" ht="15.75">
      <c r="A5" s="120"/>
      <c r="B5" s="121"/>
      <c r="C5" s="350" t="s">
        <v>46</v>
      </c>
      <c r="D5" s="350"/>
    </row>
    <row r="6" spans="1:4" ht="156.75" customHeight="1">
      <c r="A6" s="150" t="s">
        <v>37</v>
      </c>
      <c r="B6" s="144" t="s">
        <v>142</v>
      </c>
      <c r="C6" s="145" t="s">
        <v>143</v>
      </c>
      <c r="D6" s="145" t="s">
        <v>144</v>
      </c>
    </row>
    <row r="7" spans="1:4" ht="31.5" customHeight="1">
      <c r="A7" s="133">
        <v>1</v>
      </c>
      <c r="B7" s="132" t="s">
        <v>3</v>
      </c>
      <c r="C7" s="134">
        <v>0</v>
      </c>
      <c r="D7" s="134">
        <v>0</v>
      </c>
    </row>
    <row r="8" spans="1:4" ht="31.5" customHeight="1">
      <c r="A8" s="133">
        <v>2</v>
      </c>
      <c r="B8" s="135" t="s">
        <v>145</v>
      </c>
      <c r="C8" s="134">
        <v>0</v>
      </c>
      <c r="D8" s="134">
        <v>0</v>
      </c>
    </row>
    <row r="9" spans="1:4" ht="45.75" customHeight="1">
      <c r="A9" s="122"/>
      <c r="B9" s="127" t="s">
        <v>173</v>
      </c>
      <c r="C9" s="136">
        <f>SUM(C7:C8)</f>
        <v>0</v>
      </c>
      <c r="D9" s="136">
        <f>SUM(D7:D8)</f>
        <v>0</v>
      </c>
    </row>
  </sheetData>
  <mergeCells count="4">
    <mergeCell ref="A3:D3"/>
    <mergeCell ref="C5:D5"/>
    <mergeCell ref="C1:D1"/>
    <mergeCell ref="C2:D2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95" orientation="portrait" vertic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indexed="21"/>
  </sheetPr>
  <dimension ref="A1:F10"/>
  <sheetViews>
    <sheetView view="pageBreakPreview" zoomScale="75" workbookViewId="0">
      <selection activeCell="D7" sqref="D7"/>
    </sheetView>
  </sheetViews>
  <sheetFormatPr defaultRowHeight="12.75"/>
  <cols>
    <col min="2" max="2" width="48.28515625" customWidth="1"/>
    <col min="3" max="3" width="14.42578125" customWidth="1"/>
    <col min="4" max="4" width="16.42578125" customWidth="1"/>
    <col min="5" max="5" width="14.7109375" customWidth="1"/>
    <col min="6" max="6" width="15.85546875" customWidth="1"/>
  </cols>
  <sheetData>
    <row r="1" spans="1:6" ht="114.75" customHeight="1">
      <c r="D1" s="147"/>
      <c r="E1" s="324" t="s">
        <v>177</v>
      </c>
      <c r="F1" s="324"/>
    </row>
    <row r="2" spans="1:6">
      <c r="C2" s="352"/>
      <c r="D2" s="352"/>
    </row>
    <row r="3" spans="1:6" ht="42.75" customHeight="1">
      <c r="A3" s="349" t="s">
        <v>178</v>
      </c>
      <c r="B3" s="349"/>
      <c r="C3" s="349"/>
      <c r="D3" s="349"/>
      <c r="E3" s="349"/>
      <c r="F3" s="349"/>
    </row>
    <row r="4" spans="1:6">
      <c r="A4" s="120"/>
      <c r="B4" s="121"/>
      <c r="C4" s="121"/>
      <c r="D4" s="121"/>
    </row>
    <row r="5" spans="1:6" ht="15.75">
      <c r="A5" s="120"/>
      <c r="B5" s="121"/>
      <c r="D5" s="148"/>
      <c r="F5" s="146" t="s">
        <v>46</v>
      </c>
    </row>
    <row r="6" spans="1:6" ht="18.75">
      <c r="A6" s="355" t="s">
        <v>37</v>
      </c>
      <c r="B6" s="357" t="s">
        <v>142</v>
      </c>
      <c r="C6" s="353" t="s">
        <v>154</v>
      </c>
      <c r="D6" s="353"/>
      <c r="E6" s="354" t="s">
        <v>174</v>
      </c>
      <c r="F6" s="354"/>
    </row>
    <row r="7" spans="1:6" ht="156.75" customHeight="1">
      <c r="A7" s="356"/>
      <c r="B7" s="357"/>
      <c r="C7" s="145" t="s">
        <v>143</v>
      </c>
      <c r="D7" s="145" t="s">
        <v>144</v>
      </c>
      <c r="E7" s="145" t="s">
        <v>143</v>
      </c>
      <c r="F7" s="145" t="s">
        <v>144</v>
      </c>
    </row>
    <row r="8" spans="1:6" ht="35.25" customHeight="1">
      <c r="A8" s="133">
        <v>1</v>
      </c>
      <c r="B8" s="132" t="s">
        <v>3</v>
      </c>
      <c r="C8" s="134">
        <v>0</v>
      </c>
      <c r="D8" s="134">
        <v>0</v>
      </c>
      <c r="E8" s="134">
        <v>0</v>
      </c>
      <c r="F8" s="134">
        <v>0</v>
      </c>
    </row>
    <row r="9" spans="1:6" ht="33.75" customHeight="1">
      <c r="A9" s="133">
        <v>2</v>
      </c>
      <c r="B9" s="135" t="s">
        <v>145</v>
      </c>
      <c r="C9" s="134">
        <v>0</v>
      </c>
      <c r="D9" s="134">
        <v>0</v>
      </c>
      <c r="E9" s="134">
        <v>0</v>
      </c>
      <c r="F9" s="134">
        <v>0</v>
      </c>
    </row>
    <row r="10" spans="1:6" ht="51" customHeight="1">
      <c r="A10" s="122"/>
      <c r="B10" s="127" t="s">
        <v>173</v>
      </c>
      <c r="C10" s="136">
        <f>SUM(C8:C9)</f>
        <v>0</v>
      </c>
      <c r="D10" s="136">
        <f>SUM(D8:D9)</f>
        <v>0</v>
      </c>
      <c r="E10" s="136">
        <f>SUM(E8:E9)</f>
        <v>0</v>
      </c>
      <c r="F10" s="136">
        <f>SUM(F8:F9)</f>
        <v>0</v>
      </c>
    </row>
  </sheetData>
  <mergeCells count="7">
    <mergeCell ref="E1:F1"/>
    <mergeCell ref="A3:F3"/>
    <mergeCell ref="C6:D6"/>
    <mergeCell ref="E6:F6"/>
    <mergeCell ref="A6:A7"/>
    <mergeCell ref="B6:B7"/>
    <mergeCell ref="C2:D2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68" orientation="portrait" vertic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indexed="21"/>
  </sheetPr>
  <dimension ref="A1:F18"/>
  <sheetViews>
    <sheetView view="pageBreakPreview" topLeftCell="A7" zoomScale="75" workbookViewId="0">
      <selection activeCell="C15" sqref="C15"/>
    </sheetView>
  </sheetViews>
  <sheetFormatPr defaultRowHeight="12.75"/>
  <cols>
    <col min="1" max="1" width="16.7109375" customWidth="1"/>
    <col min="2" max="2" width="17.85546875" customWidth="1"/>
    <col min="3" max="3" width="18.7109375" customWidth="1"/>
    <col min="4" max="4" width="17.140625" customWidth="1"/>
    <col min="5" max="5" width="16.5703125" customWidth="1"/>
    <col min="6" max="6" width="15" customWidth="1"/>
  </cols>
  <sheetData>
    <row r="1" spans="1:6" ht="117" customHeight="1">
      <c r="E1" s="324" t="s">
        <v>179</v>
      </c>
      <c r="F1" s="351"/>
    </row>
    <row r="3" spans="1:6" ht="58.5" customHeight="1">
      <c r="A3" s="359" t="s">
        <v>180</v>
      </c>
      <c r="B3" s="359"/>
      <c r="C3" s="359"/>
      <c r="D3" s="359"/>
      <c r="E3" s="359"/>
      <c r="F3" s="359"/>
    </row>
    <row r="4" spans="1:6" ht="15.75">
      <c r="A4" s="120"/>
      <c r="B4" s="120"/>
      <c r="C4" s="120"/>
      <c r="D4" s="124"/>
      <c r="E4" s="124"/>
      <c r="F4" s="124"/>
    </row>
    <row r="5" spans="1:6" ht="37.5" customHeight="1">
      <c r="A5" s="349" t="s">
        <v>181</v>
      </c>
      <c r="B5" s="349"/>
      <c r="C5" s="349"/>
      <c r="D5" s="349"/>
      <c r="E5" s="349"/>
      <c r="F5" s="349"/>
    </row>
    <row r="6" spans="1:6" ht="14.25">
      <c r="A6" s="125"/>
      <c r="B6" s="120"/>
      <c r="C6" s="120"/>
      <c r="D6" s="120"/>
      <c r="E6" s="120"/>
      <c r="F6" s="120"/>
    </row>
    <row r="7" spans="1:6" ht="14.25">
      <c r="A7" s="125"/>
      <c r="B7" s="120"/>
      <c r="C7" s="120"/>
      <c r="D7" s="120"/>
      <c r="E7" s="120"/>
      <c r="F7" s="126"/>
    </row>
    <row r="8" spans="1:6" ht="133.5" customHeight="1">
      <c r="A8" s="155" t="s">
        <v>146</v>
      </c>
      <c r="B8" s="155" t="s">
        <v>147</v>
      </c>
      <c r="C8" s="154" t="s">
        <v>168</v>
      </c>
      <c r="D8" s="155" t="s">
        <v>148</v>
      </c>
      <c r="E8" s="155" t="s">
        <v>149</v>
      </c>
      <c r="F8" s="155" t="s">
        <v>150</v>
      </c>
    </row>
    <row r="9" spans="1:6" ht="15.75">
      <c r="A9" s="123"/>
      <c r="B9" s="123"/>
      <c r="C9" s="152">
        <v>0</v>
      </c>
      <c r="D9" s="123"/>
      <c r="E9" s="123"/>
      <c r="F9" s="123"/>
    </row>
    <row r="10" spans="1:6" ht="15.75">
      <c r="A10" s="123"/>
      <c r="B10" s="123"/>
      <c r="C10" s="152">
        <v>0</v>
      </c>
      <c r="D10" s="123"/>
      <c r="E10" s="123"/>
      <c r="F10" s="123"/>
    </row>
    <row r="11" spans="1:6" ht="15.75">
      <c r="A11" s="127" t="s">
        <v>122</v>
      </c>
      <c r="B11" s="123"/>
      <c r="C11" s="153">
        <v>0</v>
      </c>
      <c r="D11" s="128"/>
      <c r="E11" s="129"/>
      <c r="F11" s="123"/>
    </row>
    <row r="12" spans="1:6">
      <c r="A12" s="130"/>
      <c r="B12" s="130"/>
      <c r="C12" s="130"/>
      <c r="D12" s="130"/>
      <c r="E12" s="130"/>
      <c r="F12" s="130"/>
    </row>
    <row r="13" spans="1:6" ht="58.5" customHeight="1">
      <c r="A13" s="349" t="s">
        <v>182</v>
      </c>
      <c r="B13" s="349"/>
      <c r="C13" s="349"/>
      <c r="D13" s="349"/>
      <c r="E13" s="349"/>
      <c r="F13" s="349"/>
    </row>
    <row r="14" spans="1:6" ht="15.75">
      <c r="A14" s="131"/>
      <c r="B14" s="131"/>
      <c r="C14" s="131"/>
      <c r="D14" s="131"/>
      <c r="E14" s="131"/>
      <c r="F14" s="131"/>
    </row>
    <row r="15" spans="1:6">
      <c r="A15" s="130"/>
      <c r="B15" s="130"/>
      <c r="C15" s="130"/>
      <c r="D15" s="130"/>
      <c r="E15" s="130"/>
      <c r="F15" s="130"/>
    </row>
    <row r="16" spans="1:6" ht="80.25" customHeight="1">
      <c r="A16" s="358" t="s">
        <v>151</v>
      </c>
      <c r="B16" s="358"/>
      <c r="C16" s="358"/>
      <c r="D16" s="360" t="s">
        <v>169</v>
      </c>
      <c r="E16" s="361"/>
      <c r="F16" s="362"/>
    </row>
    <row r="17" spans="1:6" ht="35.25" customHeight="1">
      <c r="A17" s="363" t="s">
        <v>164</v>
      </c>
      <c r="B17" s="363"/>
      <c r="C17" s="363"/>
      <c r="D17" s="364">
        <v>0</v>
      </c>
      <c r="E17" s="365"/>
      <c r="F17" s="366"/>
    </row>
    <row r="18" spans="1:6" ht="31.5" customHeight="1">
      <c r="A18" s="363" t="s">
        <v>152</v>
      </c>
      <c r="B18" s="363"/>
      <c r="C18" s="363"/>
      <c r="D18" s="364">
        <v>0</v>
      </c>
      <c r="E18" s="365"/>
      <c r="F18" s="366"/>
    </row>
  </sheetData>
  <mergeCells count="10">
    <mergeCell ref="A18:C18"/>
    <mergeCell ref="A5:F5"/>
    <mergeCell ref="A17:C17"/>
    <mergeCell ref="D18:F18"/>
    <mergeCell ref="D17:F17"/>
    <mergeCell ref="E1:F1"/>
    <mergeCell ref="A13:F13"/>
    <mergeCell ref="A16:C16"/>
    <mergeCell ref="A3:F3"/>
    <mergeCell ref="D16:F16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85" orientation="portrait" vertic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indexed="21"/>
  </sheetPr>
  <dimension ref="A1:H19"/>
  <sheetViews>
    <sheetView view="pageBreakPreview" topLeftCell="A4" zoomScale="75" workbookViewId="0">
      <selection activeCell="C11" sqref="C11"/>
    </sheetView>
  </sheetViews>
  <sheetFormatPr defaultRowHeight="12.75"/>
  <cols>
    <col min="1" max="1" width="13.85546875" customWidth="1"/>
    <col min="2" max="2" width="15.140625" customWidth="1"/>
    <col min="3" max="3" width="10.28515625" customWidth="1"/>
    <col min="4" max="4" width="10" customWidth="1"/>
    <col min="6" max="6" width="14.85546875" customWidth="1"/>
    <col min="7" max="7" width="14.5703125" customWidth="1"/>
    <col min="8" max="8" width="14" customWidth="1"/>
  </cols>
  <sheetData>
    <row r="1" spans="1:8" ht="129.75" customHeight="1">
      <c r="G1" s="324" t="s">
        <v>183</v>
      </c>
      <c r="H1" s="351"/>
    </row>
    <row r="3" spans="1:8" ht="58.5" customHeight="1">
      <c r="A3" s="359" t="s">
        <v>184</v>
      </c>
      <c r="B3" s="359"/>
      <c r="C3" s="359"/>
      <c r="D3" s="359"/>
      <c r="E3" s="359"/>
      <c r="F3" s="359"/>
      <c r="G3" s="359"/>
      <c r="H3" s="359"/>
    </row>
    <row r="4" spans="1:8" ht="15.75">
      <c r="A4" s="120"/>
      <c r="B4" s="120"/>
      <c r="C4" s="120"/>
      <c r="D4" s="120"/>
      <c r="E4" s="120"/>
      <c r="F4" s="124"/>
      <c r="G4" s="124"/>
      <c r="H4" s="124"/>
    </row>
    <row r="5" spans="1:8" ht="37.5" customHeight="1">
      <c r="A5" s="349" t="s">
        <v>185</v>
      </c>
      <c r="B5" s="349"/>
      <c r="C5" s="349"/>
      <c r="D5" s="349"/>
      <c r="E5" s="349"/>
      <c r="F5" s="349"/>
      <c r="G5" s="349"/>
      <c r="H5" s="349"/>
    </row>
    <row r="6" spans="1:8" ht="14.25">
      <c r="A6" s="125"/>
      <c r="B6" s="120"/>
      <c r="C6" s="120"/>
      <c r="D6" s="120"/>
      <c r="E6" s="120"/>
      <c r="F6" s="120"/>
      <c r="G6" s="120"/>
      <c r="H6" s="120"/>
    </row>
    <row r="7" spans="1:8" ht="14.25">
      <c r="A7" s="125"/>
      <c r="B7" s="120"/>
      <c r="C7" s="120"/>
      <c r="D7" s="120"/>
      <c r="E7" s="120"/>
      <c r="F7" s="120"/>
      <c r="G7" s="120"/>
      <c r="H7" s="126"/>
    </row>
    <row r="8" spans="1:8" ht="34.5" customHeight="1">
      <c r="A8" s="367" t="s">
        <v>146</v>
      </c>
      <c r="B8" s="367" t="s">
        <v>147</v>
      </c>
      <c r="C8" s="360" t="s">
        <v>168</v>
      </c>
      <c r="D8" s="361"/>
      <c r="E8" s="362"/>
      <c r="F8" s="367" t="s">
        <v>148</v>
      </c>
      <c r="G8" s="367" t="s">
        <v>149</v>
      </c>
      <c r="H8" s="367" t="s">
        <v>150</v>
      </c>
    </row>
    <row r="9" spans="1:8" ht="100.5" customHeight="1">
      <c r="A9" s="368"/>
      <c r="B9" s="368"/>
      <c r="C9" s="149" t="s">
        <v>163</v>
      </c>
      <c r="D9" s="151" t="s">
        <v>154</v>
      </c>
      <c r="E9" s="151" t="s">
        <v>174</v>
      </c>
      <c r="F9" s="368"/>
      <c r="G9" s="368"/>
      <c r="H9" s="368"/>
    </row>
    <row r="10" spans="1:8" ht="15.75">
      <c r="A10" s="123"/>
      <c r="B10" s="123"/>
      <c r="C10" s="152">
        <v>0</v>
      </c>
      <c r="D10" s="152">
        <v>0</v>
      </c>
      <c r="E10" s="152">
        <v>0</v>
      </c>
      <c r="F10" s="123"/>
      <c r="G10" s="123"/>
      <c r="H10" s="123"/>
    </row>
    <row r="11" spans="1:8" ht="15.75">
      <c r="A11" s="123"/>
      <c r="B11" s="123"/>
      <c r="C11" s="152">
        <v>0</v>
      </c>
      <c r="D11" s="152">
        <v>0</v>
      </c>
      <c r="E11" s="152">
        <v>0</v>
      </c>
      <c r="F11" s="123"/>
      <c r="G11" s="123"/>
      <c r="H11" s="123"/>
    </row>
    <row r="12" spans="1:8" ht="15.75">
      <c r="A12" s="127" t="s">
        <v>122</v>
      </c>
      <c r="B12" s="123"/>
      <c r="C12" s="153">
        <v>0</v>
      </c>
      <c r="D12" s="153">
        <v>0</v>
      </c>
      <c r="E12" s="153">
        <v>0</v>
      </c>
      <c r="F12" s="128"/>
      <c r="G12" s="129"/>
      <c r="H12" s="123"/>
    </row>
    <row r="13" spans="1:8">
      <c r="A13" s="130"/>
      <c r="B13" s="130"/>
      <c r="C13" s="130"/>
      <c r="D13" s="130"/>
      <c r="E13" s="130"/>
      <c r="F13" s="130"/>
      <c r="G13" s="130"/>
      <c r="H13" s="130"/>
    </row>
    <row r="14" spans="1:8" ht="58.5" customHeight="1">
      <c r="A14" s="349" t="s">
        <v>186</v>
      </c>
      <c r="B14" s="349"/>
      <c r="C14" s="349"/>
      <c r="D14" s="349"/>
      <c r="E14" s="349"/>
      <c r="F14" s="349"/>
      <c r="G14" s="349"/>
      <c r="H14" s="349"/>
    </row>
    <row r="15" spans="1:8" ht="15.75">
      <c r="A15" s="131"/>
      <c r="B15" s="131"/>
      <c r="C15" s="131"/>
      <c r="D15" s="131"/>
      <c r="E15" s="131"/>
      <c r="F15" s="131"/>
      <c r="G15" s="131"/>
      <c r="H15" s="131"/>
    </row>
    <row r="16" spans="1:8">
      <c r="A16" s="130"/>
      <c r="B16" s="130"/>
      <c r="C16" s="130"/>
      <c r="D16" s="130"/>
      <c r="E16" s="130"/>
      <c r="F16" s="130"/>
      <c r="G16" s="130"/>
      <c r="H16" s="130"/>
    </row>
    <row r="17" spans="1:8" ht="132" customHeight="1">
      <c r="A17" s="358" t="s">
        <v>151</v>
      </c>
      <c r="B17" s="358"/>
      <c r="C17" s="358"/>
      <c r="D17" s="360" t="s">
        <v>165</v>
      </c>
      <c r="E17" s="361"/>
      <c r="F17" s="362"/>
      <c r="G17" s="360" t="s">
        <v>188</v>
      </c>
      <c r="H17" s="362"/>
    </row>
    <row r="18" spans="1:8" ht="35.25" customHeight="1">
      <c r="A18" s="363" t="s">
        <v>164</v>
      </c>
      <c r="B18" s="363"/>
      <c r="C18" s="363"/>
      <c r="D18" s="370">
        <v>0</v>
      </c>
      <c r="E18" s="371"/>
      <c r="F18" s="371"/>
      <c r="G18" s="369">
        <v>0</v>
      </c>
      <c r="H18" s="369"/>
    </row>
    <row r="19" spans="1:8" ht="31.5" customHeight="1">
      <c r="A19" s="363" t="s">
        <v>152</v>
      </c>
      <c r="B19" s="363"/>
      <c r="C19" s="363"/>
      <c r="D19" s="370">
        <v>0</v>
      </c>
      <c r="E19" s="371"/>
      <c r="F19" s="371"/>
      <c r="G19" s="369">
        <v>0</v>
      </c>
      <c r="H19" s="369"/>
    </row>
  </sheetData>
  <mergeCells count="19">
    <mergeCell ref="A19:C19"/>
    <mergeCell ref="A5:H5"/>
    <mergeCell ref="A18:C18"/>
    <mergeCell ref="A8:A9"/>
    <mergeCell ref="B8:B9"/>
    <mergeCell ref="C8:E8"/>
    <mergeCell ref="G19:H19"/>
    <mergeCell ref="D18:F18"/>
    <mergeCell ref="D19:F19"/>
    <mergeCell ref="G18:H18"/>
    <mergeCell ref="G1:H1"/>
    <mergeCell ref="A14:H14"/>
    <mergeCell ref="A17:C17"/>
    <mergeCell ref="A3:H3"/>
    <mergeCell ref="G8:G9"/>
    <mergeCell ref="H8:H9"/>
    <mergeCell ref="G17:H17"/>
    <mergeCell ref="D17:F17"/>
    <mergeCell ref="F8:F9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85" orientation="portrait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6</vt:i4>
      </vt:variant>
    </vt:vector>
  </HeadingPairs>
  <TitlesOfParts>
    <vt:vector size="16" baseType="lpstr">
      <vt:lpstr>1</vt:lpstr>
      <vt:lpstr>3</vt:lpstr>
      <vt:lpstr>5</vt:lpstr>
      <vt:lpstr>7</vt:lpstr>
      <vt:lpstr>9</vt:lpstr>
      <vt:lpstr>13</vt:lpstr>
      <vt:lpstr>18</vt:lpstr>
      <vt:lpstr>19</vt:lpstr>
      <vt:lpstr>20</vt:lpstr>
      <vt:lpstr>21</vt:lpstr>
      <vt:lpstr>'13'!Область_печати</vt:lpstr>
      <vt:lpstr>'19'!Область_печати</vt:lpstr>
      <vt:lpstr>'3'!Область_печати</vt:lpstr>
      <vt:lpstr>'5'!Область_печати</vt:lpstr>
      <vt:lpstr>'7'!Область_печати</vt:lpstr>
      <vt:lpstr>'9'!Область_печати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Neybauer</dc:creator>
  <cp:lastModifiedBy>user</cp:lastModifiedBy>
  <cp:lastPrinted>2025-12-08T03:02:07Z</cp:lastPrinted>
  <dcterms:created xsi:type="dcterms:W3CDTF">2007-09-12T09:25:25Z</dcterms:created>
  <dcterms:modified xsi:type="dcterms:W3CDTF">2025-12-08T03:50:16Z</dcterms:modified>
</cp:coreProperties>
</file>